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2026\Statistiken\"/>
    </mc:Choice>
  </mc:AlternateContent>
  <xr:revisionPtr revIDLastSave="0" documentId="13_ncr:1_{940D4F00-230C-41AB-894B-DA49338A2FFF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Tabelle1" sheetId="1" r:id="rId1"/>
    <sheet name="Tabelle4" sheetId="4" r:id="rId2"/>
    <sheet name="Tabelle2" sheetId="2" r:id="rId3"/>
    <sheet name="Tabelle3" sheetId="3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4" i="1" l="1"/>
  <c r="AF5" i="1"/>
  <c r="D52" i="1"/>
  <c r="E52" i="1"/>
  <c r="F52" i="1"/>
  <c r="G52" i="1"/>
  <c r="H52" i="1"/>
  <c r="I52" i="1"/>
  <c r="J52" i="1"/>
  <c r="K52" i="1"/>
  <c r="L52" i="1"/>
  <c r="M52" i="1"/>
  <c r="P52" i="1"/>
  <c r="D48" i="1"/>
  <c r="E48" i="1"/>
  <c r="F48" i="1"/>
  <c r="G48" i="1"/>
  <c r="M48" i="1"/>
  <c r="L48" i="1"/>
  <c r="K48" i="1"/>
  <c r="J48" i="1"/>
  <c r="I48" i="1"/>
  <c r="H48" i="1"/>
  <c r="P48" i="1"/>
  <c r="D47" i="1"/>
  <c r="E47" i="1"/>
  <c r="F47" i="1"/>
  <c r="G47" i="1"/>
  <c r="M47" i="1"/>
  <c r="L47" i="1"/>
  <c r="K47" i="1"/>
  <c r="J47" i="1"/>
  <c r="I47" i="1"/>
  <c r="H47" i="1"/>
  <c r="P47" i="1"/>
  <c r="D49" i="1"/>
  <c r="E49" i="1"/>
  <c r="F49" i="1"/>
  <c r="G49" i="1"/>
  <c r="M49" i="1"/>
  <c r="L49" i="1"/>
  <c r="K49" i="1"/>
  <c r="J49" i="1"/>
  <c r="I49" i="1"/>
  <c r="H49" i="1"/>
  <c r="P49" i="1"/>
  <c r="D51" i="1"/>
  <c r="E51" i="1"/>
  <c r="F51" i="1"/>
  <c r="G51" i="1"/>
  <c r="M51" i="1"/>
  <c r="L51" i="1"/>
  <c r="K51" i="1"/>
  <c r="J51" i="1"/>
  <c r="I51" i="1"/>
  <c r="H51" i="1"/>
  <c r="P51" i="1"/>
  <c r="D50" i="1"/>
  <c r="E50" i="1"/>
  <c r="F50" i="1"/>
  <c r="G50" i="1"/>
  <c r="M50" i="1"/>
  <c r="L50" i="1"/>
  <c r="K50" i="1"/>
  <c r="J50" i="1"/>
  <c r="I50" i="1"/>
  <c r="H50" i="1"/>
  <c r="P50" i="1"/>
  <c r="C52" i="1"/>
  <c r="S52" i="1"/>
  <c r="Q52" i="1"/>
  <c r="AF9" i="1"/>
  <c r="D61" i="1"/>
  <c r="E61" i="1"/>
  <c r="F61" i="1"/>
  <c r="G61" i="1"/>
  <c r="H61" i="1"/>
  <c r="I61" i="1"/>
  <c r="J61" i="1"/>
  <c r="P61" i="1"/>
  <c r="C61" i="1"/>
  <c r="S61" i="1"/>
  <c r="Q61" i="1"/>
  <c r="M61" i="1"/>
  <c r="L61" i="1"/>
  <c r="K61" i="1"/>
  <c r="AF18" i="1"/>
  <c r="D72" i="1"/>
  <c r="P72" i="1"/>
  <c r="C72" i="1"/>
  <c r="S72" i="1"/>
  <c r="Q72" i="1"/>
  <c r="M72" i="1"/>
  <c r="L72" i="1"/>
  <c r="K72" i="1"/>
  <c r="J72" i="1"/>
  <c r="I72" i="1"/>
  <c r="H72" i="1"/>
  <c r="G72" i="1"/>
  <c r="F72" i="1"/>
  <c r="E72" i="1"/>
  <c r="D66" i="1"/>
  <c r="E66" i="1"/>
  <c r="F66" i="1"/>
  <c r="G66" i="1"/>
  <c r="H66" i="1"/>
  <c r="I66" i="1"/>
  <c r="J66" i="1"/>
  <c r="P66" i="1"/>
  <c r="C66" i="1"/>
  <c r="S66" i="1"/>
  <c r="Q66" i="1"/>
  <c r="M66" i="1"/>
  <c r="L66" i="1"/>
  <c r="K66" i="1"/>
  <c r="D63" i="1"/>
  <c r="E63" i="1"/>
  <c r="P63" i="1"/>
  <c r="C63" i="1"/>
  <c r="S63" i="1"/>
  <c r="Q63" i="1"/>
  <c r="M63" i="1"/>
  <c r="L63" i="1"/>
  <c r="K63" i="1"/>
  <c r="J63" i="1"/>
  <c r="I63" i="1"/>
  <c r="H63" i="1"/>
  <c r="G63" i="1"/>
  <c r="F63" i="1"/>
  <c r="D56" i="1"/>
  <c r="E56" i="1"/>
  <c r="F56" i="1"/>
  <c r="G56" i="1"/>
  <c r="H56" i="1"/>
  <c r="I56" i="1"/>
  <c r="P56" i="1"/>
  <c r="C56" i="1"/>
  <c r="S56" i="1"/>
  <c r="Q56" i="1"/>
  <c r="M56" i="1"/>
  <c r="L56" i="1"/>
  <c r="K56" i="1"/>
  <c r="J56" i="1"/>
  <c r="AF23" i="1"/>
  <c r="AF37" i="1"/>
  <c r="AF29" i="1"/>
  <c r="AF20" i="1"/>
  <c r="AF13" i="1"/>
  <c r="AF15" i="1"/>
  <c r="S60" i="1"/>
  <c r="Q60" i="1"/>
  <c r="M60" i="1"/>
  <c r="L60" i="1"/>
  <c r="K60" i="1"/>
  <c r="J60" i="1"/>
  <c r="I60" i="1"/>
  <c r="H60" i="1"/>
  <c r="G60" i="1"/>
  <c r="F60" i="1"/>
  <c r="E60" i="1"/>
  <c r="D60" i="1"/>
  <c r="P60" i="1"/>
  <c r="C60" i="1"/>
  <c r="AF17" i="1"/>
  <c r="D62" i="1"/>
  <c r="E62" i="1"/>
  <c r="F62" i="1"/>
  <c r="G62" i="1"/>
  <c r="H62" i="1"/>
  <c r="I62" i="1"/>
  <c r="J62" i="1"/>
  <c r="K62" i="1"/>
  <c r="L62" i="1"/>
  <c r="M62" i="1"/>
  <c r="P62" i="1"/>
  <c r="C62" i="1"/>
  <c r="S62" i="1"/>
  <c r="Q62" i="1"/>
  <c r="AF19" i="1"/>
  <c r="S54" i="1"/>
  <c r="Q54" i="1"/>
  <c r="M54" i="1"/>
  <c r="L54" i="1"/>
  <c r="K54" i="1"/>
  <c r="J54" i="1"/>
  <c r="I54" i="1"/>
  <c r="H54" i="1"/>
  <c r="G54" i="1"/>
  <c r="F54" i="1"/>
  <c r="E54" i="1"/>
  <c r="D54" i="1"/>
  <c r="AF11" i="1"/>
  <c r="AF31" i="1"/>
  <c r="S74" i="1"/>
  <c r="Q74" i="1"/>
  <c r="M74" i="1"/>
  <c r="L74" i="1"/>
  <c r="K74" i="1"/>
  <c r="J74" i="1"/>
  <c r="I74" i="1"/>
  <c r="H74" i="1"/>
  <c r="G74" i="1"/>
  <c r="F74" i="1"/>
  <c r="E74" i="1"/>
  <c r="D74" i="1"/>
  <c r="P74" i="1"/>
  <c r="C74" i="1"/>
  <c r="Q47" i="1"/>
  <c r="S47" i="1"/>
  <c r="Q48" i="1"/>
  <c r="S48" i="1"/>
  <c r="Q49" i="1"/>
  <c r="S49" i="1"/>
  <c r="Q50" i="1"/>
  <c r="S50" i="1"/>
  <c r="Q51" i="1"/>
  <c r="S51" i="1"/>
  <c r="I53" i="1"/>
  <c r="J53" i="1"/>
  <c r="K53" i="1"/>
  <c r="L53" i="1"/>
  <c r="M53" i="1"/>
  <c r="Q53" i="1"/>
  <c r="S53" i="1"/>
  <c r="I55" i="1"/>
  <c r="J55" i="1"/>
  <c r="K55" i="1"/>
  <c r="L55" i="1"/>
  <c r="M55" i="1"/>
  <c r="Q55" i="1"/>
  <c r="S55" i="1"/>
  <c r="I57" i="1"/>
  <c r="J57" i="1"/>
  <c r="K57" i="1"/>
  <c r="L57" i="1"/>
  <c r="M57" i="1"/>
  <c r="Q57" i="1"/>
  <c r="S57" i="1"/>
  <c r="I58" i="1"/>
  <c r="J58" i="1"/>
  <c r="K58" i="1"/>
  <c r="L58" i="1"/>
  <c r="M58" i="1"/>
  <c r="Q58" i="1"/>
  <c r="S58" i="1"/>
  <c r="I59" i="1"/>
  <c r="J59" i="1"/>
  <c r="K59" i="1"/>
  <c r="L59" i="1"/>
  <c r="M59" i="1"/>
  <c r="Q59" i="1"/>
  <c r="S59" i="1"/>
  <c r="I64" i="1"/>
  <c r="J64" i="1"/>
  <c r="K64" i="1"/>
  <c r="L64" i="1"/>
  <c r="M64" i="1"/>
  <c r="Q64" i="1"/>
  <c r="S64" i="1"/>
  <c r="I65" i="1"/>
  <c r="J65" i="1"/>
  <c r="K65" i="1"/>
  <c r="L65" i="1"/>
  <c r="M65" i="1"/>
  <c r="Q65" i="1"/>
  <c r="S65" i="1"/>
  <c r="I67" i="1"/>
  <c r="J67" i="1"/>
  <c r="K67" i="1"/>
  <c r="L67" i="1"/>
  <c r="M67" i="1"/>
  <c r="Q67" i="1"/>
  <c r="S67" i="1"/>
  <c r="I68" i="1"/>
  <c r="J68" i="1"/>
  <c r="K68" i="1"/>
  <c r="L68" i="1"/>
  <c r="M68" i="1"/>
  <c r="Q68" i="1"/>
  <c r="S68" i="1"/>
  <c r="I69" i="1"/>
  <c r="J69" i="1"/>
  <c r="K69" i="1"/>
  <c r="L69" i="1"/>
  <c r="M69" i="1"/>
  <c r="Q69" i="1"/>
  <c r="S69" i="1"/>
  <c r="I70" i="1"/>
  <c r="J70" i="1"/>
  <c r="K70" i="1"/>
  <c r="L70" i="1"/>
  <c r="M70" i="1"/>
  <c r="Q70" i="1"/>
  <c r="S70" i="1"/>
  <c r="I71" i="1"/>
  <c r="J71" i="1"/>
  <c r="K71" i="1"/>
  <c r="L71" i="1"/>
  <c r="M71" i="1"/>
  <c r="Q71" i="1"/>
  <c r="S71" i="1"/>
  <c r="I73" i="1"/>
  <c r="J73" i="1"/>
  <c r="K73" i="1"/>
  <c r="L73" i="1"/>
  <c r="M73" i="1"/>
  <c r="Q73" i="1"/>
  <c r="S73" i="1"/>
  <c r="I75" i="1"/>
  <c r="J75" i="1"/>
  <c r="K75" i="1"/>
  <c r="L75" i="1"/>
  <c r="M75" i="1"/>
  <c r="Q75" i="1"/>
  <c r="S75" i="1"/>
  <c r="I76" i="1"/>
  <c r="J76" i="1"/>
  <c r="K76" i="1"/>
  <c r="L76" i="1"/>
  <c r="M76" i="1"/>
  <c r="Q76" i="1"/>
  <c r="S76" i="1"/>
  <c r="I77" i="1"/>
  <c r="J77" i="1"/>
  <c r="K77" i="1"/>
  <c r="L77" i="1"/>
  <c r="M77" i="1"/>
  <c r="Q77" i="1"/>
  <c r="S77" i="1"/>
  <c r="I78" i="1"/>
  <c r="J78" i="1"/>
  <c r="K78" i="1"/>
  <c r="L78" i="1"/>
  <c r="M78" i="1"/>
  <c r="Q78" i="1"/>
  <c r="S78" i="1"/>
  <c r="I79" i="1"/>
  <c r="J79" i="1"/>
  <c r="K79" i="1"/>
  <c r="L79" i="1"/>
  <c r="M79" i="1"/>
  <c r="Q79" i="1"/>
  <c r="S79" i="1"/>
  <c r="I80" i="1"/>
  <c r="J80" i="1"/>
  <c r="K80" i="1"/>
  <c r="L80" i="1"/>
  <c r="M80" i="1"/>
  <c r="Q80" i="1"/>
  <c r="S80" i="1"/>
  <c r="I81" i="1"/>
  <c r="J81" i="1"/>
  <c r="K81" i="1"/>
  <c r="L81" i="1"/>
  <c r="M81" i="1"/>
  <c r="Q81" i="1"/>
  <c r="S81" i="1"/>
  <c r="H73" i="1"/>
  <c r="G73" i="1"/>
  <c r="F73" i="1"/>
  <c r="E73" i="1"/>
  <c r="D73" i="1"/>
  <c r="AF34" i="1"/>
  <c r="AF33" i="1"/>
  <c r="AF27" i="1"/>
  <c r="AF26" i="1"/>
  <c r="AF25" i="1"/>
  <c r="AF24" i="1"/>
  <c r="AF21" i="1"/>
  <c r="AF16" i="1"/>
  <c r="AF12" i="1"/>
  <c r="AF10" i="1"/>
  <c r="AF7" i="1"/>
  <c r="AF6" i="1"/>
  <c r="AF38" i="1"/>
  <c r="AF36" i="1"/>
  <c r="AF35" i="1"/>
  <c r="AF32" i="1"/>
  <c r="AF30" i="1"/>
  <c r="AF28" i="1"/>
  <c r="AF22" i="1"/>
  <c r="AF14" i="1"/>
  <c r="AF8" i="1"/>
  <c r="H71" i="1"/>
  <c r="G71" i="1"/>
  <c r="F71" i="1"/>
  <c r="E71" i="1"/>
  <c r="D71" i="1"/>
  <c r="H78" i="1"/>
  <c r="G78" i="1"/>
  <c r="F78" i="1"/>
  <c r="E78" i="1"/>
  <c r="D78" i="1"/>
  <c r="P78" i="1"/>
  <c r="C78" i="1"/>
  <c r="H81" i="1"/>
  <c r="G81" i="1"/>
  <c r="F81" i="1"/>
  <c r="E81" i="1"/>
  <c r="D81" i="1"/>
  <c r="P81" i="1"/>
  <c r="C81" i="1"/>
  <c r="H80" i="1"/>
  <c r="G80" i="1"/>
  <c r="F80" i="1"/>
  <c r="E80" i="1"/>
  <c r="D80" i="1"/>
  <c r="H79" i="1"/>
  <c r="G79" i="1"/>
  <c r="F79" i="1"/>
  <c r="E79" i="1"/>
  <c r="D79" i="1"/>
  <c r="H77" i="1"/>
  <c r="G77" i="1"/>
  <c r="F77" i="1"/>
  <c r="E77" i="1"/>
  <c r="D77" i="1"/>
  <c r="P77" i="1"/>
  <c r="C77" i="1"/>
  <c r="H76" i="1"/>
  <c r="G76" i="1"/>
  <c r="F76" i="1"/>
  <c r="E76" i="1"/>
  <c r="D76" i="1"/>
  <c r="H75" i="1"/>
  <c r="G75" i="1"/>
  <c r="F75" i="1"/>
  <c r="E75" i="1"/>
  <c r="D75" i="1"/>
  <c r="H70" i="1"/>
  <c r="G70" i="1"/>
  <c r="D70" i="1"/>
  <c r="E70" i="1"/>
  <c r="F70" i="1"/>
  <c r="H69" i="1"/>
  <c r="G69" i="1"/>
  <c r="D69" i="1"/>
  <c r="E69" i="1"/>
  <c r="F69" i="1"/>
  <c r="P69" i="1"/>
  <c r="C69" i="1"/>
  <c r="H68" i="1"/>
  <c r="G68" i="1"/>
  <c r="F68" i="1"/>
  <c r="E68" i="1"/>
  <c r="D68" i="1"/>
  <c r="P68" i="1"/>
  <c r="C68" i="1"/>
  <c r="H67" i="1"/>
  <c r="G67" i="1"/>
  <c r="F67" i="1"/>
  <c r="E67" i="1"/>
  <c r="D67" i="1"/>
  <c r="P67" i="1"/>
  <c r="C67" i="1"/>
  <c r="H65" i="1"/>
  <c r="G65" i="1"/>
  <c r="F65" i="1"/>
  <c r="E65" i="1"/>
  <c r="D65" i="1"/>
  <c r="P65" i="1"/>
  <c r="C65" i="1"/>
  <c r="H64" i="1"/>
  <c r="G64" i="1"/>
  <c r="F64" i="1"/>
  <c r="E64" i="1"/>
  <c r="D64" i="1"/>
  <c r="H59" i="1"/>
  <c r="G59" i="1"/>
  <c r="F59" i="1"/>
  <c r="E59" i="1"/>
  <c r="D59" i="1"/>
  <c r="H58" i="1"/>
  <c r="G58" i="1"/>
  <c r="F58" i="1"/>
  <c r="E58" i="1"/>
  <c r="D58" i="1"/>
  <c r="H57" i="1"/>
  <c r="G57" i="1"/>
  <c r="F57" i="1"/>
  <c r="E57" i="1"/>
  <c r="D57" i="1"/>
  <c r="P57" i="1"/>
  <c r="C57" i="1"/>
  <c r="H55" i="1"/>
  <c r="G55" i="1"/>
  <c r="F55" i="1"/>
  <c r="E55" i="1"/>
  <c r="D55" i="1"/>
  <c r="H53" i="1"/>
  <c r="G53" i="1"/>
  <c r="F53" i="1"/>
  <c r="E53" i="1"/>
  <c r="D53" i="1"/>
  <c r="P73" i="1"/>
  <c r="C73" i="1"/>
  <c r="P54" i="1"/>
  <c r="C54" i="1"/>
  <c r="P75" i="1"/>
  <c r="C75" i="1"/>
  <c r="P55" i="1"/>
  <c r="C55" i="1"/>
  <c r="P59" i="1"/>
  <c r="C59" i="1"/>
  <c r="C49" i="1"/>
  <c r="P64" i="1"/>
  <c r="P53" i="1"/>
  <c r="P70" i="1"/>
  <c r="C48" i="1"/>
  <c r="P80" i="1"/>
  <c r="C80" i="1"/>
  <c r="P76" i="1"/>
  <c r="C50" i="1"/>
  <c r="P58" i="1"/>
  <c r="C58" i="1"/>
  <c r="P79" i="1"/>
  <c r="C79" i="1"/>
  <c r="P71" i="1"/>
  <c r="C71" i="1"/>
  <c r="C47" i="1"/>
  <c r="C53" i="1"/>
  <c r="C76" i="1"/>
  <c r="C51" i="1"/>
  <c r="C70" i="1"/>
  <c r="C64" i="1"/>
</calcChain>
</file>

<file path=xl/sharedStrings.xml><?xml version="1.0" encoding="utf-8"?>
<sst xmlns="http://schemas.openxmlformats.org/spreadsheetml/2006/main" count="179" uniqueCount="101">
  <si>
    <t>Nachname</t>
  </si>
  <si>
    <t>Vorname</t>
  </si>
  <si>
    <t>Stvg. neu</t>
  </si>
  <si>
    <t>AMORT</t>
  </si>
  <si>
    <t>Dietmar</t>
  </si>
  <si>
    <t>ANDERSSON</t>
  </si>
  <si>
    <t>Torbjörn</t>
  </si>
  <si>
    <t>Karl</t>
  </si>
  <si>
    <t>DEISENHAMMER</t>
  </si>
  <si>
    <t>Friedolin</t>
  </si>
  <si>
    <t>DÖLLER</t>
  </si>
  <si>
    <t>Leopold</t>
  </si>
  <si>
    <t>FLAMMER</t>
  </si>
  <si>
    <t>Alfred</t>
  </si>
  <si>
    <t>FREILINGER</t>
  </si>
  <si>
    <t>HABECK</t>
  </si>
  <si>
    <t>Wolfgang</t>
  </si>
  <si>
    <t>HEEL</t>
  </si>
  <si>
    <t>Ernst</t>
  </si>
  <si>
    <t>Peter</t>
  </si>
  <si>
    <t>Johann</t>
  </si>
  <si>
    <t>KOCH</t>
  </si>
  <si>
    <t>MARKER</t>
  </si>
  <si>
    <t>Walter</t>
  </si>
  <si>
    <t>Hans</t>
  </si>
  <si>
    <t>OFENBÖCK</t>
  </si>
  <si>
    <t>Klaus</t>
  </si>
  <si>
    <t>PÖLZL</t>
  </si>
  <si>
    <t>TRENNER</t>
  </si>
  <si>
    <t>UMLAUFF</t>
  </si>
  <si>
    <t>WODOUSCHEK</t>
  </si>
  <si>
    <t>Stvg. alt</t>
  </si>
  <si>
    <t>Top 10</t>
  </si>
  <si>
    <t>Rang</t>
  </si>
  <si>
    <t>Seniorenliste Netto (Auswertung)</t>
  </si>
  <si>
    <t>Avg. ges.</t>
  </si>
  <si>
    <t>MÜLLER</t>
  </si>
  <si>
    <t>Anz. Runden</t>
  </si>
  <si>
    <t>TV neu</t>
  </si>
  <si>
    <t>WOBORNIK</t>
  </si>
  <si>
    <t>WÖHRER</t>
  </si>
  <si>
    <t>Wilfried</t>
  </si>
  <si>
    <t>BOEHRINGER</t>
  </si>
  <si>
    <t>Albert</t>
  </si>
  <si>
    <t xml:space="preserve">Peter </t>
  </si>
  <si>
    <t>KOVATS</t>
  </si>
  <si>
    <t>Erwin</t>
  </si>
  <si>
    <t>STOFFELLA</t>
  </si>
  <si>
    <t>Rudolf</t>
  </si>
  <si>
    <t>HEINZ</t>
  </si>
  <si>
    <t>Hans-Otto</t>
  </si>
  <si>
    <t>SCHATTSCHNEIDER</t>
  </si>
  <si>
    <t>Joachim</t>
  </si>
  <si>
    <t>VENHODA</t>
  </si>
  <si>
    <t>RÖSCHL</t>
  </si>
  <si>
    <t>Helmut</t>
  </si>
  <si>
    <t>Jochim</t>
  </si>
  <si>
    <t>FOLTYN</t>
  </si>
  <si>
    <t>Jozef</t>
  </si>
  <si>
    <t>KAISER</t>
  </si>
  <si>
    <t>Heinz</t>
  </si>
  <si>
    <t>HINTERECKER</t>
  </si>
  <si>
    <t>GLASER</t>
  </si>
  <si>
    <t>Josef</t>
  </si>
  <si>
    <t>KNÖBL</t>
  </si>
  <si>
    <t>Andreas</t>
  </si>
  <si>
    <t>LIMBERK</t>
  </si>
  <si>
    <t>RUBAS</t>
  </si>
  <si>
    <t>Erich</t>
  </si>
  <si>
    <t>Seniorenliste Netto 2026</t>
  </si>
  <si>
    <t>HUBER</t>
  </si>
  <si>
    <t>SIMONS</t>
  </si>
  <si>
    <t>Christian</t>
  </si>
  <si>
    <t>09.04.</t>
  </si>
  <si>
    <t>16.04.</t>
  </si>
  <si>
    <t>23.04.</t>
  </si>
  <si>
    <t>EDUARDOFF</t>
  </si>
  <si>
    <t>Alejandro</t>
  </si>
  <si>
    <t>30.04.</t>
  </si>
  <si>
    <t>07.05.</t>
  </si>
  <si>
    <t>13.05.</t>
  </si>
  <si>
    <t>22.05.</t>
  </si>
  <si>
    <t>27.05.</t>
  </si>
  <si>
    <t>11.06.</t>
  </si>
  <si>
    <t>17.06.</t>
  </si>
  <si>
    <t>25.06.</t>
  </si>
  <si>
    <t>02.07.</t>
  </si>
  <si>
    <t>09.07.</t>
  </si>
  <si>
    <t>15.07.</t>
  </si>
  <si>
    <t>23.07.</t>
  </si>
  <si>
    <t>30.07.</t>
  </si>
  <si>
    <t>06.08.</t>
  </si>
  <si>
    <t>13.08.</t>
  </si>
  <si>
    <t>20.08.</t>
  </si>
  <si>
    <t>27.08.</t>
  </si>
  <si>
    <t>03.09.</t>
  </si>
  <si>
    <t>10.09.</t>
  </si>
  <si>
    <t>17.09.</t>
  </si>
  <si>
    <t>24.09.</t>
  </si>
  <si>
    <t>30.09.</t>
  </si>
  <si>
    <t>08.10.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</si>
</sst>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color indexed="8"/>
      <name val="Tahoma"/>
      <family val="2"/>
    </font>
    <font>
      <sz val="10"/>
      <color indexed="12"/>
      <name val="Tahoma"/>
      <family val="2"/>
    </font>
    <font>
      <sz val="10"/>
      <name val="Tahoma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Tahoma"/>
      <family val="2"/>
    </font>
    <font>
      <b/>
      <sz val="10"/>
      <name val="Arial"/>
      <family val="2"/>
    </font>
    <font>
      <b/>
      <sz val="10"/>
      <color rgb="FF002060"/>
      <name val="Arial"/>
      <family val="2"/>
    </font>
    <font>
      <b/>
      <sz val="14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0" fontId="1" fillId="0" borderId="0" xfId="1"/>
    <xf numFmtId="0" fontId="5" fillId="2" borderId="3" xfId="1" applyFont="1" applyFill="1" applyBorder="1" applyAlignment="1">
      <alignment horizontal="left"/>
    </xf>
    <xf numFmtId="0" fontId="5" fillId="2" borderId="4" xfId="1" applyFont="1" applyFill="1" applyBorder="1" applyAlignment="1">
      <alignment horizontal="left"/>
    </xf>
    <xf numFmtId="0" fontId="5" fillId="2" borderId="1" xfId="1" applyFont="1" applyFill="1" applyBorder="1" applyAlignment="1">
      <alignment horizontal="left"/>
    </xf>
    <xf numFmtId="0" fontId="5" fillId="2" borderId="2" xfId="1" applyFont="1" applyFill="1" applyBorder="1" applyAlignment="1">
      <alignment horizontal="left"/>
    </xf>
    <xf numFmtId="0" fontId="5" fillId="2" borderId="5" xfId="1" applyFont="1" applyFill="1" applyBorder="1" applyAlignment="1">
      <alignment horizontal="left"/>
    </xf>
    <xf numFmtId="0" fontId="4" fillId="3" borderId="1" xfId="1" applyFont="1" applyFill="1" applyBorder="1" applyAlignment="1">
      <alignment horizontal="left"/>
    </xf>
    <xf numFmtId="0" fontId="4" fillId="3" borderId="2" xfId="1" applyFont="1" applyFill="1" applyBorder="1" applyAlignment="1">
      <alignment horizontal="left"/>
    </xf>
    <xf numFmtId="0" fontId="12" fillId="0" borderId="0" xfId="1" applyFont="1"/>
    <xf numFmtId="0" fontId="5" fillId="2" borderId="0" xfId="1" applyFont="1" applyFill="1" applyAlignment="1">
      <alignment horizontal="left"/>
    </xf>
    <xf numFmtId="0" fontId="4" fillId="3" borderId="1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  <xf numFmtId="0" fontId="6" fillId="3" borderId="19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16" fontId="4" fillId="3" borderId="1" xfId="1" applyNumberFormat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16" fontId="4" fillId="3" borderId="2" xfId="1" applyNumberFormat="1" applyFont="1" applyFill="1" applyBorder="1" applyAlignment="1">
      <alignment horizontal="center" vertical="center"/>
    </xf>
    <xf numFmtId="0" fontId="7" fillId="3" borderId="19" xfId="1" applyFont="1" applyFill="1" applyBorder="1" applyAlignment="1">
      <alignment horizontal="left" vertical="center"/>
    </xf>
    <xf numFmtId="0" fontId="1" fillId="3" borderId="22" xfId="1" applyFill="1" applyBorder="1" applyAlignment="1">
      <alignment horizontal="left" vertical="center"/>
    </xf>
    <xf numFmtId="0" fontId="0" fillId="0" borderId="0" xfId="0" applyAlignment="1">
      <alignment vertical="center"/>
    </xf>
    <xf numFmtId="164" fontId="10" fillId="0" borderId="14" xfId="1" applyNumberFormat="1" applyFont="1" applyBorder="1" applyAlignment="1">
      <alignment horizontal="center" vertical="center"/>
    </xf>
    <xf numFmtId="164" fontId="8" fillId="0" borderId="25" xfId="1" applyNumberFormat="1" applyFont="1" applyBorder="1" applyAlignment="1">
      <alignment horizontal="center" vertical="center"/>
    </xf>
    <xf numFmtId="1" fontId="11" fillId="4" borderId="14" xfId="1" applyNumberFormat="1" applyFont="1" applyFill="1" applyBorder="1" applyAlignment="1">
      <alignment horizontal="center" vertical="center"/>
    </xf>
    <xf numFmtId="1" fontId="6" fillId="2" borderId="11" xfId="1" applyNumberFormat="1" applyFont="1" applyFill="1" applyBorder="1" applyAlignment="1">
      <alignment horizontal="center" vertical="center"/>
    </xf>
    <xf numFmtId="1" fontId="6" fillId="2" borderId="1" xfId="1" applyNumberFormat="1" applyFont="1" applyFill="1" applyBorder="1" applyAlignment="1">
      <alignment horizontal="center" vertical="center"/>
    </xf>
    <xf numFmtId="1" fontId="1" fillId="2" borderId="1" xfId="2" applyNumberFormat="1" applyFont="1" applyFill="1" applyBorder="1" applyAlignment="1" applyProtection="1">
      <alignment horizontal="center" vertical="center"/>
    </xf>
    <xf numFmtId="1" fontId="1" fillId="2" borderId="1" xfId="1" applyNumberFormat="1" applyFill="1" applyBorder="1" applyAlignment="1">
      <alignment horizontal="center" vertical="center"/>
    </xf>
    <xf numFmtId="1" fontId="6" fillId="2" borderId="2" xfId="1" applyNumberFormat="1" applyFont="1" applyFill="1" applyBorder="1" applyAlignment="1">
      <alignment horizontal="center" vertical="center"/>
    </xf>
    <xf numFmtId="1" fontId="6" fillId="2" borderId="9" xfId="1" applyNumberFormat="1" applyFont="1" applyFill="1" applyBorder="1" applyAlignment="1">
      <alignment horizontal="center" vertical="center"/>
    </xf>
    <xf numFmtId="1" fontId="6" fillId="0" borderId="9" xfId="1" applyNumberFormat="1" applyFont="1" applyBorder="1" applyAlignment="1">
      <alignment horizontal="center" vertical="center"/>
    </xf>
    <xf numFmtId="1" fontId="6" fillId="0" borderId="1" xfId="1" applyNumberFormat="1" applyFont="1" applyBorder="1" applyAlignment="1">
      <alignment horizontal="center" vertical="center"/>
    </xf>
    <xf numFmtId="1" fontId="1" fillId="0" borderId="1" xfId="2" applyNumberFormat="1" applyFont="1" applyFill="1" applyBorder="1" applyAlignment="1" applyProtection="1">
      <alignment horizontal="center" vertical="center"/>
    </xf>
    <xf numFmtId="1" fontId="6" fillId="0" borderId="2" xfId="1" applyNumberFormat="1" applyFont="1" applyBorder="1" applyAlignment="1">
      <alignment horizontal="center" vertical="center"/>
    </xf>
    <xf numFmtId="164" fontId="10" fillId="0" borderId="22" xfId="1" applyNumberFormat="1" applyFont="1" applyBorder="1" applyAlignment="1">
      <alignment horizontal="center" vertical="center"/>
    </xf>
    <xf numFmtId="164" fontId="8" fillId="0" borderId="21" xfId="1" applyNumberFormat="1" applyFont="1" applyBorder="1" applyAlignment="1">
      <alignment horizontal="center" vertical="center"/>
    </xf>
    <xf numFmtId="164" fontId="10" fillId="0" borderId="19" xfId="1" applyNumberFormat="1" applyFont="1" applyBorder="1" applyAlignment="1">
      <alignment horizontal="center" vertical="center"/>
    </xf>
    <xf numFmtId="164" fontId="8" fillId="0" borderId="19" xfId="1" applyNumberFormat="1" applyFont="1" applyBorder="1" applyAlignment="1">
      <alignment horizontal="center" vertical="center"/>
    </xf>
    <xf numFmtId="1" fontId="6" fillId="2" borderId="12" xfId="1" applyNumberFormat="1" applyFont="1" applyFill="1" applyBorder="1" applyAlignment="1">
      <alignment horizontal="center" vertical="center"/>
    </xf>
    <xf numFmtId="16" fontId="4" fillId="3" borderId="13" xfId="1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1" fontId="6" fillId="2" borderId="6" xfId="1" applyNumberFormat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Alignment="1">
      <alignment horizontal="left" vertical="center"/>
    </xf>
    <xf numFmtId="0" fontId="4" fillId="3" borderId="13" xfId="1" applyFont="1" applyFill="1" applyBorder="1" applyAlignment="1">
      <alignment horizontal="left" vertical="center"/>
    </xf>
    <xf numFmtId="0" fontId="4" fillId="3" borderId="17" xfId="1" applyFont="1" applyFill="1" applyBorder="1" applyAlignment="1">
      <alignment horizontal="left" vertical="center"/>
    </xf>
    <xf numFmtId="0" fontId="4" fillId="3" borderId="18" xfId="1" applyFont="1" applyFill="1" applyBorder="1" applyAlignment="1">
      <alignment horizontal="right" vertical="center"/>
    </xf>
    <xf numFmtId="0" fontId="4" fillId="3" borderId="19" xfId="1" applyFont="1" applyFill="1" applyBorder="1" applyAlignment="1">
      <alignment horizontal="right" vertical="center"/>
    </xf>
    <xf numFmtId="1" fontId="6" fillId="2" borderId="15" xfId="1" applyNumberFormat="1" applyFont="1" applyFill="1" applyBorder="1" applyAlignment="1">
      <alignment horizontal="center" vertical="center"/>
    </xf>
    <xf numFmtId="1" fontId="6" fillId="2" borderId="7" xfId="1" applyNumberFormat="1" applyFont="1" applyFill="1" applyBorder="1" applyAlignment="1">
      <alignment horizontal="center" vertical="center"/>
    </xf>
    <xf numFmtId="1" fontId="6" fillId="2" borderId="23" xfId="1" applyNumberFormat="1" applyFont="1" applyFill="1" applyBorder="1" applyAlignment="1">
      <alignment horizontal="center" vertical="center"/>
    </xf>
    <xf numFmtId="2" fontId="6" fillId="2" borderId="20" xfId="1" applyNumberFormat="1" applyFont="1" applyFill="1" applyBorder="1" applyAlignment="1">
      <alignment horizontal="right" vertical="center"/>
    </xf>
    <xf numFmtId="1" fontId="6" fillId="2" borderId="24" xfId="1" applyNumberFormat="1" applyFont="1" applyFill="1" applyBorder="1" applyAlignment="1">
      <alignment horizontal="right" vertical="center"/>
    </xf>
    <xf numFmtId="1" fontId="6" fillId="2" borderId="20" xfId="1" applyNumberFormat="1" applyFont="1" applyFill="1" applyBorder="1" applyAlignment="1">
      <alignment horizontal="center" vertical="center"/>
    </xf>
    <xf numFmtId="1" fontId="6" fillId="2" borderId="8" xfId="1" applyNumberFormat="1" applyFont="1" applyFill="1" applyBorder="1" applyAlignment="1">
      <alignment horizontal="center" vertical="center"/>
    </xf>
    <xf numFmtId="1" fontId="6" fillId="2" borderId="10" xfId="1" applyNumberFormat="1" applyFont="1" applyFill="1" applyBorder="1" applyAlignment="1">
      <alignment horizontal="center" vertical="center"/>
    </xf>
    <xf numFmtId="1" fontId="6" fillId="2" borderId="26" xfId="1" applyNumberFormat="1" applyFont="1" applyFill="1" applyBorder="1" applyAlignment="1">
      <alignment horizontal="center" vertical="center"/>
    </xf>
    <xf numFmtId="1" fontId="6" fillId="0" borderId="24" xfId="1" applyNumberFormat="1" applyFont="1" applyBorder="1" applyAlignment="1">
      <alignment horizontal="right" vertical="center"/>
    </xf>
    <xf numFmtId="0" fontId="4" fillId="3" borderId="19" xfId="1" applyFont="1" applyFill="1" applyBorder="1" applyAlignment="1">
      <alignment horizontal="center" vertical="center"/>
    </xf>
    <xf numFmtId="1" fontId="9" fillId="2" borderId="16" xfId="1" applyNumberFormat="1" applyFont="1" applyFill="1" applyBorder="1" applyAlignment="1">
      <alignment horizontal="center" vertical="center"/>
    </xf>
    <xf numFmtId="1" fontId="6" fillId="2" borderId="13" xfId="1" applyNumberFormat="1" applyFont="1" applyFill="1" applyBorder="1" applyAlignment="1">
      <alignment horizontal="center" vertical="center"/>
    </xf>
    <xf numFmtId="164" fontId="10" fillId="5" borderId="14" xfId="1" applyNumberFormat="1" applyFont="1" applyFill="1" applyBorder="1" applyAlignment="1">
      <alignment horizontal="center" vertical="center"/>
    </xf>
    <xf numFmtId="1" fontId="1" fillId="5" borderId="9" xfId="1" applyNumberFormat="1" applyFill="1" applyBorder="1" applyAlignment="1">
      <alignment horizontal="center" vertical="center"/>
    </xf>
    <xf numFmtId="1" fontId="6" fillId="5" borderId="1" xfId="1" applyNumberFormat="1" applyFont="1" applyFill="1" applyBorder="1" applyAlignment="1">
      <alignment horizontal="center" vertical="center"/>
    </xf>
    <xf numFmtId="1" fontId="1" fillId="5" borderId="1" xfId="2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>
      <alignment horizontal="center" vertical="center"/>
    </xf>
    <xf numFmtId="164" fontId="8" fillId="5" borderId="25" xfId="1" applyNumberFormat="1" applyFont="1" applyFill="1" applyBorder="1" applyAlignment="1">
      <alignment horizontal="center" vertical="center"/>
    </xf>
    <xf numFmtId="1" fontId="11" fillId="5" borderId="14" xfId="1" applyNumberFormat="1" applyFont="1" applyFill="1" applyBorder="1" applyAlignment="1">
      <alignment horizontal="center" vertical="center"/>
    </xf>
    <xf numFmtId="1" fontId="6" fillId="5" borderId="9" xfId="1" applyNumberFormat="1" applyFont="1" applyFill="1" applyBorder="1" applyAlignment="1">
      <alignment horizontal="center" vertical="center"/>
    </xf>
    <xf numFmtId="164" fontId="10" fillId="5" borderId="19" xfId="1" applyNumberFormat="1" applyFont="1" applyFill="1" applyBorder="1" applyAlignment="1">
      <alignment horizontal="center" vertical="center"/>
    </xf>
    <xf numFmtId="164" fontId="8" fillId="5" borderId="19" xfId="1" applyNumberFormat="1" applyFont="1" applyFill="1" applyBorder="1" applyAlignment="1">
      <alignment horizontal="center" vertical="center"/>
    </xf>
    <xf numFmtId="1" fontId="6" fillId="5" borderId="12" xfId="1" applyNumberFormat="1" applyFont="1" applyFill="1" applyBorder="1" applyAlignment="1">
      <alignment horizontal="center" vertical="center"/>
    </xf>
    <xf numFmtId="164" fontId="10" fillId="5" borderId="22" xfId="1" applyNumberFormat="1" applyFont="1" applyFill="1" applyBorder="1" applyAlignment="1">
      <alignment horizontal="center" vertical="center"/>
    </xf>
    <xf numFmtId="1" fontId="6" fillId="5" borderId="5" xfId="1" applyNumberFormat="1" applyFont="1" applyFill="1" applyBorder="1" applyAlignment="1">
      <alignment horizontal="center" vertical="center"/>
    </xf>
    <xf numFmtId="1" fontId="1" fillId="5" borderId="5" xfId="2" applyNumberFormat="1" applyFont="1" applyFill="1" applyBorder="1" applyAlignment="1" applyProtection="1">
      <alignment horizontal="center" vertical="center"/>
    </xf>
    <xf numFmtId="1" fontId="6" fillId="5" borderId="27" xfId="1" applyNumberFormat="1" applyFont="1" applyFill="1" applyBorder="1" applyAlignment="1">
      <alignment horizontal="center" vertical="center"/>
    </xf>
    <xf numFmtId="164" fontId="8" fillId="5" borderId="22" xfId="1" applyNumberFormat="1" applyFont="1" applyFill="1" applyBorder="1" applyAlignment="1">
      <alignment horizontal="center" vertical="center"/>
    </xf>
    <xf numFmtId="1" fontId="11" fillId="5" borderId="22" xfId="1" applyNumberFormat="1" applyFont="1" applyFill="1" applyBorder="1" applyAlignment="1">
      <alignment horizontal="center" vertical="center"/>
    </xf>
    <xf numFmtId="1" fontId="6" fillId="5" borderId="11" xfId="1" applyNumberFormat="1" applyFont="1" applyFill="1" applyBorder="1" applyAlignment="1">
      <alignment horizontal="center" vertical="center"/>
    </xf>
    <xf numFmtId="0" fontId="4" fillId="3" borderId="28" xfId="1" applyFont="1" applyFill="1" applyBorder="1" applyAlignment="1">
      <alignment horizontal="right" vertical="center"/>
    </xf>
    <xf numFmtId="2" fontId="6" fillId="2" borderId="16" xfId="1" applyNumberFormat="1" applyFont="1" applyFill="1" applyBorder="1" applyAlignment="1">
      <alignment horizontal="right" vertical="center"/>
    </xf>
    <xf numFmtId="2" fontId="6" fillId="2" borderId="29" xfId="1" applyNumberFormat="1" applyFont="1" applyFill="1" applyBorder="1" applyAlignment="1">
      <alignment horizontal="right" vertical="center"/>
    </xf>
    <xf numFmtId="1" fontId="6" fillId="2" borderId="25" xfId="1" applyNumberFormat="1" applyFont="1" applyFill="1" applyBorder="1" applyAlignment="1">
      <alignment horizontal="center" vertical="center"/>
    </xf>
    <xf numFmtId="1" fontId="6" fillId="2" borderId="30" xfId="1" applyNumberFormat="1" applyFont="1" applyFill="1" applyBorder="1" applyAlignment="1">
      <alignment horizontal="center" vertical="center"/>
    </xf>
    <xf numFmtId="1" fontId="6" fillId="2" borderId="31" xfId="1" applyNumberFormat="1" applyFont="1" applyFill="1" applyBorder="1" applyAlignment="1">
      <alignment horizontal="center" vertical="center"/>
    </xf>
    <xf numFmtId="0" fontId="5" fillId="2" borderId="27" xfId="1" applyFont="1" applyFill="1" applyBorder="1" applyAlignment="1">
      <alignment horizontal="left"/>
    </xf>
    <xf numFmtId="1" fontId="9" fillId="2" borderId="14" xfId="1" applyNumberFormat="1" applyFont="1" applyFill="1" applyBorder="1" applyAlignment="1">
      <alignment horizontal="center" vertical="center"/>
    </xf>
    <xf numFmtId="1" fontId="9" fillId="2" borderId="33" xfId="1" applyNumberFormat="1" applyFont="1" applyFill="1" applyBorder="1" applyAlignment="1">
      <alignment horizontal="center" vertical="center"/>
    </xf>
    <xf numFmtId="1" fontId="9" fillId="2" borderId="29" xfId="1" applyNumberFormat="1" applyFont="1" applyFill="1" applyBorder="1" applyAlignment="1">
      <alignment horizontal="center" vertical="center"/>
    </xf>
    <xf numFmtId="0" fontId="4" fillId="3" borderId="34" xfId="1" applyFont="1" applyFill="1" applyBorder="1" applyAlignment="1">
      <alignment horizontal="left" vertical="center"/>
    </xf>
    <xf numFmtId="0" fontId="4" fillId="3" borderId="35" xfId="1" applyFont="1" applyFill="1" applyBorder="1" applyAlignment="1">
      <alignment horizontal="left" vertical="center"/>
    </xf>
    <xf numFmtId="0" fontId="5" fillId="2" borderId="36" xfId="1" applyFont="1" applyFill="1" applyBorder="1" applyAlignment="1">
      <alignment horizontal="left" vertical="center"/>
    </xf>
    <xf numFmtId="0" fontId="5" fillId="2" borderId="37" xfId="1" applyFont="1" applyFill="1" applyBorder="1" applyAlignment="1">
      <alignment horizontal="left" vertical="center"/>
    </xf>
    <xf numFmtId="0" fontId="5" fillId="5" borderId="38" xfId="1" applyFont="1" applyFill="1" applyBorder="1" applyAlignment="1">
      <alignment horizontal="left" vertical="center"/>
    </xf>
    <xf numFmtId="0" fontId="5" fillId="5" borderId="39" xfId="1" applyFont="1" applyFill="1" applyBorder="1" applyAlignment="1">
      <alignment horizontal="left" vertical="center"/>
    </xf>
    <xf numFmtId="0" fontId="5" fillId="0" borderId="38" xfId="1" applyFont="1" applyBorder="1" applyAlignment="1">
      <alignment horizontal="left" vertical="center"/>
    </xf>
    <xf numFmtId="0" fontId="5" fillId="0" borderId="39" xfId="1" applyFont="1" applyBorder="1" applyAlignment="1">
      <alignment horizontal="left" vertical="center"/>
    </xf>
    <xf numFmtId="0" fontId="5" fillId="2" borderId="38" xfId="1" applyFont="1" applyFill="1" applyBorder="1" applyAlignment="1">
      <alignment horizontal="left" vertical="center"/>
    </xf>
    <xf numFmtId="0" fontId="5" fillId="2" borderId="39" xfId="1" applyFont="1" applyFill="1" applyBorder="1" applyAlignment="1">
      <alignment horizontal="left" vertical="center"/>
    </xf>
    <xf numFmtId="0" fontId="5" fillId="5" borderId="36" xfId="1" applyFont="1" applyFill="1" applyBorder="1" applyAlignment="1">
      <alignment horizontal="left" vertical="center"/>
    </xf>
    <xf numFmtId="0" fontId="5" fillId="5" borderId="37" xfId="1" applyFont="1" applyFill="1" applyBorder="1" applyAlignment="1">
      <alignment horizontal="left" vertical="center"/>
    </xf>
    <xf numFmtId="0" fontId="5" fillId="2" borderId="40" xfId="1" applyFont="1" applyFill="1" applyBorder="1" applyAlignment="1">
      <alignment horizontal="left" vertical="center"/>
    </xf>
    <xf numFmtId="0" fontId="5" fillId="5" borderId="40" xfId="1" applyFont="1" applyFill="1" applyBorder="1" applyAlignment="1">
      <alignment horizontal="left" vertical="center"/>
    </xf>
    <xf numFmtId="0" fontId="5" fillId="5" borderId="24" xfId="1" applyFont="1" applyFill="1" applyBorder="1" applyAlignment="1">
      <alignment horizontal="left" vertical="center"/>
    </xf>
    <xf numFmtId="2" fontId="6" fillId="2" borderId="14" xfId="1" applyNumberFormat="1" applyFont="1" applyFill="1" applyBorder="1" applyAlignment="1">
      <alignment horizontal="right" vertical="center"/>
    </xf>
    <xf numFmtId="2" fontId="6" fillId="2" borderId="21" xfId="1" applyNumberFormat="1" applyFont="1" applyFill="1" applyBorder="1" applyAlignment="1">
      <alignment horizontal="right" vertical="center"/>
    </xf>
    <xf numFmtId="1" fontId="6" fillId="2" borderId="41" xfId="1" applyNumberFormat="1" applyFont="1" applyFill="1" applyBorder="1" applyAlignment="1">
      <alignment horizontal="right" vertical="center"/>
    </xf>
    <xf numFmtId="1" fontId="6" fillId="2" borderId="42" xfId="1" applyNumberFormat="1" applyFont="1" applyFill="1" applyBorder="1" applyAlignment="1">
      <alignment horizontal="center" vertical="center"/>
    </xf>
    <xf numFmtId="2" fontId="6" fillId="2" borderId="43" xfId="1" applyNumberFormat="1" applyFont="1" applyFill="1" applyBorder="1" applyAlignment="1">
      <alignment horizontal="right" vertical="center"/>
    </xf>
    <xf numFmtId="1" fontId="6" fillId="0" borderId="32" xfId="1" applyNumberFormat="1" applyFont="1" applyBorder="1" applyAlignment="1">
      <alignment horizontal="right" vertical="center"/>
    </xf>
  </cellXfs>
  <cellStyles count="3">
    <cellStyle name="Link" xfId="2" builtinId="8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1"/>
  <sheetViews>
    <sheetView tabSelected="1" view="pageBreakPreview" zoomScaleNormal="100" zoomScaleSheetLayoutView="100" workbookViewId="0">
      <selection activeCell="AE38" sqref="AE38"/>
    </sheetView>
  </sheetViews>
  <sheetFormatPr baseColWidth="10" defaultRowHeight="15" x14ac:dyDescent="0.25"/>
  <cols>
    <col min="1" max="1" width="18.7109375" customWidth="1"/>
    <col min="2" max="2" width="12.7109375" customWidth="1"/>
    <col min="3" max="3" width="8.42578125" style="20" customWidth="1"/>
    <col min="4" max="16" width="5.85546875" style="20" customWidth="1"/>
    <col min="17" max="17" width="8.5703125" style="20" customWidth="1"/>
    <col min="18" max="27" width="5.85546875" style="20" customWidth="1"/>
    <col min="28" max="28" width="6.28515625" style="20" customWidth="1"/>
    <col min="29" max="30" width="5.85546875" style="20" customWidth="1"/>
    <col min="31" max="32" width="11.42578125" style="20"/>
  </cols>
  <sheetData>
    <row r="1" spans="1:32" ht="18" x14ac:dyDescent="0.25">
      <c r="A1" s="9" t="s">
        <v>69</v>
      </c>
      <c r="B1" s="1"/>
      <c r="C1" s="43"/>
      <c r="D1" s="42"/>
      <c r="E1" s="43"/>
      <c r="F1" s="40"/>
      <c r="G1" s="42"/>
      <c r="H1" s="42"/>
      <c r="I1" s="42"/>
      <c r="J1" s="42"/>
      <c r="K1" s="44"/>
      <c r="L1" s="44"/>
      <c r="M1" s="44"/>
      <c r="N1" s="44"/>
      <c r="O1" s="44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</row>
    <row r="2" spans="1:32" ht="18.75" customHeight="1" thickBot="1" x14ac:dyDescent="0.3">
      <c r="A2" s="1"/>
      <c r="B2" s="1"/>
      <c r="C2" s="43"/>
      <c r="D2" s="42"/>
      <c r="E2" s="43"/>
      <c r="F2" s="40"/>
      <c r="G2" s="42"/>
      <c r="H2" s="42"/>
      <c r="I2" s="42"/>
      <c r="J2" s="42"/>
      <c r="K2" s="44"/>
      <c r="L2" s="44"/>
      <c r="M2" s="44"/>
      <c r="N2" s="44"/>
      <c r="O2" s="44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</row>
    <row r="3" spans="1:32" s="20" customFormat="1" ht="13.7" customHeight="1" thickBot="1" x14ac:dyDescent="0.3">
      <c r="A3" s="90" t="s">
        <v>0</v>
      </c>
      <c r="B3" s="91" t="s">
        <v>1</v>
      </c>
      <c r="C3" s="13" t="s">
        <v>31</v>
      </c>
      <c r="D3" s="39" t="s">
        <v>73</v>
      </c>
      <c r="E3" s="15" t="s">
        <v>74</v>
      </c>
      <c r="F3" s="14" t="s">
        <v>75</v>
      </c>
      <c r="G3" s="14" t="s">
        <v>78</v>
      </c>
      <c r="H3" s="15" t="s">
        <v>79</v>
      </c>
      <c r="I3" s="15" t="s">
        <v>80</v>
      </c>
      <c r="J3" s="15" t="s">
        <v>81</v>
      </c>
      <c r="K3" s="15" t="s">
        <v>82</v>
      </c>
      <c r="L3" s="14" t="s">
        <v>83</v>
      </c>
      <c r="M3" s="14" t="s">
        <v>84</v>
      </c>
      <c r="N3" s="14" t="s">
        <v>85</v>
      </c>
      <c r="O3" s="14" t="s">
        <v>86</v>
      </c>
      <c r="P3" s="14" t="s">
        <v>87</v>
      </c>
      <c r="Q3" s="14" t="s">
        <v>88</v>
      </c>
      <c r="R3" s="16" t="s">
        <v>89</v>
      </c>
      <c r="S3" s="17" t="s">
        <v>90</v>
      </c>
      <c r="T3" s="16" t="s">
        <v>91</v>
      </c>
      <c r="U3" s="16" t="s">
        <v>92</v>
      </c>
      <c r="V3" s="16" t="s">
        <v>93</v>
      </c>
      <c r="W3" s="16" t="s">
        <v>94</v>
      </c>
      <c r="X3" s="16" t="s">
        <v>95</v>
      </c>
      <c r="Y3" s="16" t="s">
        <v>96</v>
      </c>
      <c r="Z3" s="17" t="s">
        <v>97</v>
      </c>
      <c r="AA3" s="17" t="s">
        <v>98</v>
      </c>
      <c r="AB3" s="17" t="s">
        <v>99</v>
      </c>
      <c r="AC3" s="16" t="s">
        <v>100</v>
      </c>
      <c r="AD3" s="16"/>
      <c r="AE3" s="18" t="s">
        <v>2</v>
      </c>
      <c r="AF3" s="19" t="s">
        <v>38</v>
      </c>
    </row>
    <row r="4" spans="1:32" s="20" customFormat="1" ht="13.7" customHeight="1" thickBot="1" x14ac:dyDescent="0.3">
      <c r="A4" s="92" t="s">
        <v>3</v>
      </c>
      <c r="B4" s="93" t="s">
        <v>4</v>
      </c>
      <c r="C4" s="21">
        <v>18.899999999999999</v>
      </c>
      <c r="D4" s="24">
        <v>31</v>
      </c>
      <c r="E4" s="25">
        <v>35</v>
      </c>
      <c r="F4" s="26"/>
      <c r="G4" s="27">
        <v>28</v>
      </c>
      <c r="H4" s="25"/>
      <c r="I4" s="25">
        <v>33</v>
      </c>
      <c r="J4" s="25">
        <v>30</v>
      </c>
      <c r="K4" s="25">
        <v>40</v>
      </c>
      <c r="L4" s="25">
        <v>26</v>
      </c>
      <c r="M4" s="25">
        <v>31</v>
      </c>
      <c r="N4" s="25"/>
      <c r="O4" s="25">
        <v>38</v>
      </c>
      <c r="P4" s="25"/>
      <c r="Q4" s="25">
        <v>33</v>
      </c>
      <c r="R4" s="28"/>
      <c r="S4" s="28"/>
      <c r="T4" s="28"/>
      <c r="U4" s="28"/>
      <c r="V4" s="28"/>
      <c r="W4" s="28"/>
      <c r="X4" s="28"/>
      <c r="Y4" s="28">
        <v>41</v>
      </c>
      <c r="Z4" s="28"/>
      <c r="AA4" s="28"/>
      <c r="AB4" s="28"/>
      <c r="AC4" s="28">
        <v>40</v>
      </c>
      <c r="AD4" s="28"/>
      <c r="AE4" s="22">
        <v>18.100000000000001</v>
      </c>
      <c r="AF4" s="23">
        <f>(AE4*(126/113)+(71.6-72))</f>
        <v>19.782300884955749</v>
      </c>
    </row>
    <row r="5" spans="1:32" s="20" customFormat="1" ht="13.7" customHeight="1" thickBot="1" x14ac:dyDescent="0.3">
      <c r="A5" s="92" t="s">
        <v>5</v>
      </c>
      <c r="B5" s="93" t="s">
        <v>6</v>
      </c>
      <c r="C5" s="21">
        <v>24.4</v>
      </c>
      <c r="D5" s="24">
        <v>34</v>
      </c>
      <c r="E5" s="25">
        <v>41</v>
      </c>
      <c r="F5" s="26"/>
      <c r="G5" s="27">
        <v>34</v>
      </c>
      <c r="H5" s="25">
        <v>33</v>
      </c>
      <c r="I5" s="25">
        <v>31</v>
      </c>
      <c r="J5" s="25">
        <v>35</v>
      </c>
      <c r="K5" s="25">
        <v>43</v>
      </c>
      <c r="L5" s="25">
        <v>34</v>
      </c>
      <c r="M5" s="25">
        <v>35</v>
      </c>
      <c r="N5" s="25">
        <v>39</v>
      </c>
      <c r="O5" s="25">
        <v>31</v>
      </c>
      <c r="P5" s="25">
        <v>33</v>
      </c>
      <c r="Q5" s="25">
        <v>32</v>
      </c>
      <c r="R5" s="28">
        <v>31</v>
      </c>
      <c r="S5" s="28">
        <v>34</v>
      </c>
      <c r="T5" s="28">
        <v>34</v>
      </c>
      <c r="U5" s="28">
        <v>36</v>
      </c>
      <c r="V5" s="28">
        <v>29</v>
      </c>
      <c r="W5" s="28">
        <v>31</v>
      </c>
      <c r="X5" s="28">
        <v>39</v>
      </c>
      <c r="Y5" s="28"/>
      <c r="Z5" s="28"/>
      <c r="AA5" s="28">
        <v>28</v>
      </c>
      <c r="AB5" s="28">
        <v>27</v>
      </c>
      <c r="AC5" s="28">
        <v>35</v>
      </c>
      <c r="AD5" s="28"/>
      <c r="AE5" s="22">
        <v>21.8</v>
      </c>
      <c r="AF5" s="23">
        <f t="shared" ref="AF5:AF36" si="0">(AE5*(126/113)+(71.6-72))</f>
        <v>23.907964601769905</v>
      </c>
    </row>
    <row r="6" spans="1:32" s="20" customFormat="1" ht="13.7" customHeight="1" thickBot="1" x14ac:dyDescent="0.3">
      <c r="A6" s="94" t="s">
        <v>42</v>
      </c>
      <c r="B6" s="95" t="s">
        <v>43</v>
      </c>
      <c r="C6" s="62">
        <v>21.9</v>
      </c>
      <c r="D6" s="63"/>
      <c r="E6" s="64"/>
      <c r="F6" s="65">
        <v>32</v>
      </c>
      <c r="G6" s="64">
        <v>38</v>
      </c>
      <c r="H6" s="64"/>
      <c r="I6" s="64">
        <v>27</v>
      </c>
      <c r="J6" s="64"/>
      <c r="K6" s="64"/>
      <c r="L6" s="64">
        <v>31</v>
      </c>
      <c r="M6" s="64">
        <v>31</v>
      </c>
      <c r="N6" s="64">
        <v>36</v>
      </c>
      <c r="O6" s="64">
        <v>32</v>
      </c>
      <c r="P6" s="64">
        <v>32</v>
      </c>
      <c r="Q6" s="64"/>
      <c r="R6" s="66">
        <v>26</v>
      </c>
      <c r="S6" s="66"/>
      <c r="T6" s="66"/>
      <c r="U6" s="66"/>
      <c r="V6" s="66"/>
      <c r="W6" s="66"/>
      <c r="X6" s="66"/>
      <c r="Y6" s="66"/>
      <c r="Z6" s="66"/>
      <c r="AA6" s="66"/>
      <c r="AB6" s="66">
        <v>27</v>
      </c>
      <c r="AC6" s="66">
        <v>33</v>
      </c>
      <c r="AD6" s="66"/>
      <c r="AE6" s="67">
        <v>23.5</v>
      </c>
      <c r="AF6" s="68">
        <f>(AE6*122/113)+(69-72)</f>
        <v>22.371681415929203</v>
      </c>
    </row>
    <row r="7" spans="1:32" s="20" customFormat="1" ht="13.7" customHeight="1" thickBot="1" x14ac:dyDescent="0.3">
      <c r="A7" s="94" t="s">
        <v>8</v>
      </c>
      <c r="B7" s="95" t="s">
        <v>9</v>
      </c>
      <c r="C7" s="62">
        <v>34.5</v>
      </c>
      <c r="D7" s="69">
        <v>29</v>
      </c>
      <c r="E7" s="64">
        <v>30</v>
      </c>
      <c r="F7" s="65">
        <v>24</v>
      </c>
      <c r="G7" s="64"/>
      <c r="H7" s="64">
        <v>40</v>
      </c>
      <c r="I7" s="64">
        <v>29</v>
      </c>
      <c r="J7" s="64">
        <v>31</v>
      </c>
      <c r="K7" s="64"/>
      <c r="L7" s="64">
        <v>34</v>
      </c>
      <c r="M7" s="64"/>
      <c r="N7" s="64">
        <v>37</v>
      </c>
      <c r="O7" s="64">
        <v>38</v>
      </c>
      <c r="P7" s="64">
        <v>35</v>
      </c>
      <c r="Q7" s="64"/>
      <c r="R7" s="66">
        <v>28</v>
      </c>
      <c r="S7" s="66">
        <v>26</v>
      </c>
      <c r="T7" s="66"/>
      <c r="U7" s="66"/>
      <c r="V7" s="66">
        <v>27</v>
      </c>
      <c r="W7" s="66"/>
      <c r="X7" s="66">
        <v>33</v>
      </c>
      <c r="Y7" s="66"/>
      <c r="Z7" s="66"/>
      <c r="AA7" s="66">
        <v>32</v>
      </c>
      <c r="AB7" s="66"/>
      <c r="AC7" s="66">
        <v>28</v>
      </c>
      <c r="AD7" s="66"/>
      <c r="AE7" s="67">
        <v>32.799999999999997</v>
      </c>
      <c r="AF7" s="68">
        <f>(AE7*122/113)+(69-72)</f>
        <v>32.412389380530968</v>
      </c>
    </row>
    <row r="8" spans="1:32" s="20" customFormat="1" ht="13.7" customHeight="1" thickBot="1" x14ac:dyDescent="0.3">
      <c r="A8" s="94" t="s">
        <v>10</v>
      </c>
      <c r="B8" s="95" t="s">
        <v>11</v>
      </c>
      <c r="C8" s="62">
        <v>26.2</v>
      </c>
      <c r="D8" s="69"/>
      <c r="E8" s="64"/>
      <c r="F8" s="65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6"/>
      <c r="S8" s="66"/>
      <c r="T8" s="66"/>
      <c r="U8" s="66"/>
      <c r="V8" s="66"/>
      <c r="W8" s="66"/>
      <c r="X8" s="66">
        <v>26</v>
      </c>
      <c r="Y8" s="66"/>
      <c r="Z8" s="66"/>
      <c r="AA8" s="66">
        <v>35</v>
      </c>
      <c r="AB8" s="66">
        <v>37</v>
      </c>
      <c r="AC8" s="66">
        <v>28</v>
      </c>
      <c r="AD8" s="66"/>
      <c r="AE8" s="67">
        <v>25.9</v>
      </c>
      <c r="AF8" s="68">
        <f>(AE8*122/113)+(69-72)</f>
        <v>24.962831858407078</v>
      </c>
    </row>
    <row r="9" spans="1:32" s="20" customFormat="1" ht="13.7" customHeight="1" thickBot="1" x14ac:dyDescent="0.3">
      <c r="A9" s="96" t="s">
        <v>76</v>
      </c>
      <c r="B9" s="97" t="s">
        <v>77</v>
      </c>
      <c r="C9" s="21">
        <v>24.5</v>
      </c>
      <c r="D9" s="30"/>
      <c r="E9" s="31"/>
      <c r="F9" s="32">
        <v>22</v>
      </c>
      <c r="G9" s="31">
        <v>34</v>
      </c>
      <c r="H9" s="31">
        <v>32</v>
      </c>
      <c r="I9" s="31">
        <v>38</v>
      </c>
      <c r="J9" s="31"/>
      <c r="K9" s="31"/>
      <c r="L9" s="31"/>
      <c r="M9" s="31"/>
      <c r="N9" s="31"/>
      <c r="O9" s="31">
        <v>40</v>
      </c>
      <c r="P9" s="31">
        <v>33</v>
      </c>
      <c r="Q9" s="31">
        <v>25</v>
      </c>
      <c r="R9" s="33">
        <v>26</v>
      </c>
      <c r="S9" s="33">
        <v>31</v>
      </c>
      <c r="T9" s="33"/>
      <c r="U9" s="33">
        <v>43</v>
      </c>
      <c r="V9" s="33">
        <v>29</v>
      </c>
      <c r="W9" s="33"/>
      <c r="X9" s="33">
        <v>32</v>
      </c>
      <c r="Y9" s="33"/>
      <c r="Z9" s="33"/>
      <c r="AA9" s="33"/>
      <c r="AB9" s="33">
        <v>27</v>
      </c>
      <c r="AC9" s="33">
        <v>37</v>
      </c>
      <c r="AD9" s="33"/>
      <c r="AE9" s="22">
        <v>23.1</v>
      </c>
      <c r="AF9" s="23">
        <f t="shared" si="0"/>
        <v>25.357522123893801</v>
      </c>
    </row>
    <row r="10" spans="1:32" s="20" customFormat="1" ht="13.7" customHeight="1" thickBot="1" x14ac:dyDescent="0.3">
      <c r="A10" s="94" t="s">
        <v>12</v>
      </c>
      <c r="B10" s="95" t="s">
        <v>13</v>
      </c>
      <c r="C10" s="62">
        <v>36.4</v>
      </c>
      <c r="D10" s="69">
        <v>36</v>
      </c>
      <c r="E10" s="64">
        <v>26</v>
      </c>
      <c r="F10" s="65">
        <v>34</v>
      </c>
      <c r="G10" s="64">
        <v>39</v>
      </c>
      <c r="H10" s="64"/>
      <c r="I10" s="64">
        <v>32</v>
      </c>
      <c r="J10" s="64">
        <v>31</v>
      </c>
      <c r="K10" s="64"/>
      <c r="L10" s="64">
        <v>35</v>
      </c>
      <c r="M10" s="64">
        <v>34</v>
      </c>
      <c r="N10" s="64">
        <v>32</v>
      </c>
      <c r="O10" s="64">
        <v>40</v>
      </c>
      <c r="P10" s="64">
        <v>36</v>
      </c>
      <c r="Q10" s="64">
        <v>34</v>
      </c>
      <c r="R10" s="66">
        <v>35</v>
      </c>
      <c r="S10" s="66">
        <v>36</v>
      </c>
      <c r="T10" s="66"/>
      <c r="U10" s="66">
        <v>23</v>
      </c>
      <c r="V10" s="66">
        <v>32</v>
      </c>
      <c r="W10" s="66"/>
      <c r="X10" s="66">
        <v>32</v>
      </c>
      <c r="Y10" s="66">
        <v>34</v>
      </c>
      <c r="Z10" s="66"/>
      <c r="AA10" s="66">
        <v>27</v>
      </c>
      <c r="AB10" s="66">
        <v>31</v>
      </c>
      <c r="AC10" s="66">
        <v>35</v>
      </c>
      <c r="AD10" s="66"/>
      <c r="AE10" s="67">
        <v>34.299999999999997</v>
      </c>
      <c r="AF10" s="68">
        <f>(AE10*122/113)+(69-72)</f>
        <v>34.031858407079639</v>
      </c>
    </row>
    <row r="11" spans="1:32" s="20" customFormat="1" ht="13.7" customHeight="1" thickBot="1" x14ac:dyDescent="0.3">
      <c r="A11" s="96" t="s">
        <v>57</v>
      </c>
      <c r="B11" s="97" t="s">
        <v>58</v>
      </c>
      <c r="C11" s="21">
        <v>18.8</v>
      </c>
      <c r="D11" s="30"/>
      <c r="E11" s="31"/>
      <c r="F11" s="32">
        <v>31</v>
      </c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22">
        <v>18.8</v>
      </c>
      <c r="AF11" s="23">
        <f t="shared" si="0"/>
        <v>20.562831858407073</v>
      </c>
    </row>
    <row r="12" spans="1:32" s="20" customFormat="1" ht="13.7" customHeight="1" thickBot="1" x14ac:dyDescent="0.3">
      <c r="A12" s="94" t="s">
        <v>14</v>
      </c>
      <c r="B12" s="95" t="s">
        <v>7</v>
      </c>
      <c r="C12" s="62">
        <v>32.1</v>
      </c>
      <c r="D12" s="69"/>
      <c r="E12" s="64"/>
      <c r="F12" s="65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6"/>
      <c r="S12" s="66">
        <v>20</v>
      </c>
      <c r="T12" s="66">
        <v>23</v>
      </c>
      <c r="U12" s="66">
        <v>27</v>
      </c>
      <c r="V12" s="66">
        <v>35</v>
      </c>
      <c r="W12" s="66"/>
      <c r="X12" s="66">
        <v>27</v>
      </c>
      <c r="Y12" s="66"/>
      <c r="Z12" s="66"/>
      <c r="AA12" s="66">
        <v>27</v>
      </c>
      <c r="AB12" s="66">
        <v>24</v>
      </c>
      <c r="AC12" s="66">
        <v>16</v>
      </c>
      <c r="AD12" s="66"/>
      <c r="AE12" s="67">
        <v>34.799999999999997</v>
      </c>
      <c r="AF12" s="68">
        <f t="shared" ref="AF12" si="1">(AE12*122/113)+(69-72)</f>
        <v>34.571681415929199</v>
      </c>
    </row>
    <row r="13" spans="1:32" s="20" customFormat="1" ht="13.7" customHeight="1" thickBot="1" x14ac:dyDescent="0.3">
      <c r="A13" s="96" t="s">
        <v>62</v>
      </c>
      <c r="B13" s="97" t="s">
        <v>63</v>
      </c>
      <c r="C13" s="21">
        <v>25.6</v>
      </c>
      <c r="D13" s="30"/>
      <c r="E13" s="31">
        <v>18</v>
      </c>
      <c r="F13" s="32"/>
      <c r="G13" s="31"/>
      <c r="H13" s="31">
        <v>22</v>
      </c>
      <c r="I13" s="31"/>
      <c r="J13" s="31"/>
      <c r="K13" s="31"/>
      <c r="L13" s="31"/>
      <c r="M13" s="31"/>
      <c r="N13" s="31"/>
      <c r="O13" s="31"/>
      <c r="P13" s="31">
        <v>25</v>
      </c>
      <c r="Q13" s="31"/>
      <c r="R13" s="33"/>
      <c r="S13" s="33"/>
      <c r="T13" s="33"/>
      <c r="U13" s="33">
        <v>22</v>
      </c>
      <c r="V13" s="33"/>
      <c r="W13" s="33"/>
      <c r="X13" s="33"/>
      <c r="Y13" s="33"/>
      <c r="Z13" s="33"/>
      <c r="AA13" s="33"/>
      <c r="AB13" s="33"/>
      <c r="AC13" s="33">
        <v>32</v>
      </c>
      <c r="AD13" s="33"/>
      <c r="AE13" s="22">
        <v>25.6</v>
      </c>
      <c r="AF13" s="23">
        <f t="shared" si="0"/>
        <v>28.145132743362826</v>
      </c>
    </row>
    <row r="14" spans="1:32" s="20" customFormat="1" ht="13.7" customHeight="1" thickBot="1" x14ac:dyDescent="0.3">
      <c r="A14" s="94" t="s">
        <v>15</v>
      </c>
      <c r="B14" s="95" t="s">
        <v>16</v>
      </c>
      <c r="C14" s="62">
        <v>22.3</v>
      </c>
      <c r="D14" s="69"/>
      <c r="E14" s="64"/>
      <c r="F14" s="65"/>
      <c r="G14" s="64"/>
      <c r="H14" s="64"/>
      <c r="I14" s="64"/>
      <c r="J14" s="64"/>
      <c r="K14" s="64"/>
      <c r="L14" s="64"/>
      <c r="M14" s="64">
        <v>12</v>
      </c>
      <c r="N14" s="64"/>
      <c r="O14" s="64"/>
      <c r="P14" s="64"/>
      <c r="Q14" s="64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7">
        <v>22.3</v>
      </c>
      <c r="AF14" s="68">
        <f>(AE14*122/113)+(69-72)</f>
        <v>21.076106194690265</v>
      </c>
    </row>
    <row r="15" spans="1:32" s="20" customFormat="1" ht="13.7" customHeight="1" thickBot="1" x14ac:dyDescent="0.3">
      <c r="A15" s="96" t="s">
        <v>17</v>
      </c>
      <c r="B15" s="97" t="s">
        <v>18</v>
      </c>
      <c r="C15" s="21">
        <v>20.9</v>
      </c>
      <c r="D15" s="30">
        <v>23</v>
      </c>
      <c r="E15" s="31">
        <v>25</v>
      </c>
      <c r="F15" s="32"/>
      <c r="G15" s="31">
        <v>27</v>
      </c>
      <c r="H15" s="31">
        <v>30</v>
      </c>
      <c r="I15" s="31">
        <v>24</v>
      </c>
      <c r="J15" s="31">
        <v>32</v>
      </c>
      <c r="K15" s="31">
        <v>32</v>
      </c>
      <c r="L15" s="31"/>
      <c r="M15" s="31">
        <v>37</v>
      </c>
      <c r="N15" s="31">
        <v>36</v>
      </c>
      <c r="O15" s="31">
        <v>36</v>
      </c>
      <c r="P15" s="31">
        <v>37</v>
      </c>
      <c r="Q15" s="31">
        <v>31</v>
      </c>
      <c r="R15" s="33">
        <v>38</v>
      </c>
      <c r="S15" s="33">
        <v>35</v>
      </c>
      <c r="T15" s="33">
        <v>37</v>
      </c>
      <c r="U15" s="33">
        <v>42</v>
      </c>
      <c r="V15" s="33">
        <v>26</v>
      </c>
      <c r="W15" s="33">
        <v>25</v>
      </c>
      <c r="X15" s="33">
        <v>32</v>
      </c>
      <c r="Y15" s="33"/>
      <c r="Z15" s="33"/>
      <c r="AA15" s="33">
        <v>32</v>
      </c>
      <c r="AB15" s="33">
        <v>29</v>
      </c>
      <c r="AC15" s="33">
        <v>33</v>
      </c>
      <c r="AD15" s="33"/>
      <c r="AE15" s="22">
        <v>20.6</v>
      </c>
      <c r="AF15" s="23">
        <f t="shared" si="0"/>
        <v>22.569911504424773</v>
      </c>
    </row>
    <row r="16" spans="1:32" s="20" customFormat="1" ht="13.7" customHeight="1" thickBot="1" x14ac:dyDescent="0.3">
      <c r="A16" s="94" t="s">
        <v>49</v>
      </c>
      <c r="B16" s="95" t="s">
        <v>50</v>
      </c>
      <c r="C16" s="62">
        <v>34.299999999999997</v>
      </c>
      <c r="D16" s="69">
        <v>29</v>
      </c>
      <c r="E16" s="64">
        <v>30</v>
      </c>
      <c r="F16" s="65">
        <v>37</v>
      </c>
      <c r="G16" s="64"/>
      <c r="H16" s="64"/>
      <c r="I16" s="64"/>
      <c r="J16" s="64"/>
      <c r="K16" s="64"/>
      <c r="L16" s="64">
        <v>27</v>
      </c>
      <c r="M16" s="64">
        <v>38</v>
      </c>
      <c r="N16" s="64"/>
      <c r="O16" s="64"/>
      <c r="P16" s="64">
        <v>35</v>
      </c>
      <c r="Q16" s="64">
        <v>38</v>
      </c>
      <c r="R16" s="66"/>
      <c r="S16" s="66"/>
      <c r="T16" s="66"/>
      <c r="U16" s="66">
        <v>30</v>
      </c>
      <c r="V16" s="66"/>
      <c r="W16" s="66">
        <v>32</v>
      </c>
      <c r="X16" s="66"/>
      <c r="Y16" s="66"/>
      <c r="Z16" s="66"/>
      <c r="AA16" s="66"/>
      <c r="AB16" s="66"/>
      <c r="AC16" s="66"/>
      <c r="AD16" s="66"/>
      <c r="AE16" s="67">
        <v>34.299999999999997</v>
      </c>
      <c r="AF16" s="68">
        <f>(AE16*122/113)+(69-72)</f>
        <v>34.031858407079639</v>
      </c>
    </row>
    <row r="17" spans="1:32" s="20" customFormat="1" ht="13.7" customHeight="1" thickBot="1" x14ac:dyDescent="0.3">
      <c r="A17" s="96" t="s">
        <v>61</v>
      </c>
      <c r="B17" s="97" t="s">
        <v>19</v>
      </c>
      <c r="C17" s="21">
        <v>25.4</v>
      </c>
      <c r="D17" s="30"/>
      <c r="E17" s="31"/>
      <c r="F17" s="32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22">
        <v>25.4</v>
      </c>
      <c r="AF17" s="23">
        <f t="shared" si="0"/>
        <v>27.922123893805303</v>
      </c>
    </row>
    <row r="18" spans="1:32" s="20" customFormat="1" ht="13.7" customHeight="1" thickBot="1" x14ac:dyDescent="0.3">
      <c r="A18" s="96" t="s">
        <v>70</v>
      </c>
      <c r="B18" s="97" t="s">
        <v>60</v>
      </c>
      <c r="C18" s="21">
        <v>19.2</v>
      </c>
      <c r="D18" s="30">
        <v>26</v>
      </c>
      <c r="E18" s="31"/>
      <c r="F18" s="32"/>
      <c r="G18" s="31"/>
      <c r="H18" s="31"/>
      <c r="I18" s="31"/>
      <c r="J18" s="31">
        <v>32</v>
      </c>
      <c r="K18" s="31"/>
      <c r="L18" s="31"/>
      <c r="M18" s="31"/>
      <c r="N18" s="31"/>
      <c r="O18" s="31"/>
      <c r="P18" s="31">
        <v>29</v>
      </c>
      <c r="Q18" s="31"/>
      <c r="R18" s="33">
        <v>34</v>
      </c>
      <c r="S18" s="33"/>
      <c r="T18" s="33"/>
      <c r="U18" s="33">
        <v>28</v>
      </c>
      <c r="V18" s="33"/>
      <c r="W18" s="33"/>
      <c r="X18" s="33">
        <v>34</v>
      </c>
      <c r="Y18" s="33"/>
      <c r="Z18" s="33"/>
      <c r="AA18" s="33"/>
      <c r="AB18" s="33"/>
      <c r="AC18" s="33"/>
      <c r="AD18" s="33"/>
      <c r="AE18" s="22">
        <v>19.2</v>
      </c>
      <c r="AF18" s="23">
        <f t="shared" si="0"/>
        <v>21.008849557522115</v>
      </c>
    </row>
    <row r="19" spans="1:32" s="20" customFormat="1" ht="13.7" customHeight="1" thickBot="1" x14ac:dyDescent="0.3">
      <c r="A19" s="96" t="s">
        <v>59</v>
      </c>
      <c r="B19" s="97" t="s">
        <v>60</v>
      </c>
      <c r="C19" s="21">
        <v>21.6</v>
      </c>
      <c r="D19" s="30">
        <v>31</v>
      </c>
      <c r="E19" s="31">
        <v>28</v>
      </c>
      <c r="F19" s="32">
        <v>25</v>
      </c>
      <c r="G19" s="31">
        <v>20</v>
      </c>
      <c r="H19" s="31"/>
      <c r="I19" s="31"/>
      <c r="J19" s="31">
        <v>31</v>
      </c>
      <c r="K19" s="31"/>
      <c r="L19" s="31">
        <v>31</v>
      </c>
      <c r="M19" s="31"/>
      <c r="N19" s="31"/>
      <c r="O19" s="31">
        <v>25</v>
      </c>
      <c r="P19" s="31">
        <v>31</v>
      </c>
      <c r="Q19" s="31"/>
      <c r="R19" s="33">
        <v>33</v>
      </c>
      <c r="S19" s="33">
        <v>37</v>
      </c>
      <c r="T19" s="33">
        <v>30</v>
      </c>
      <c r="U19" s="33">
        <v>38</v>
      </c>
      <c r="V19" s="33">
        <v>38</v>
      </c>
      <c r="W19" s="33">
        <v>36</v>
      </c>
      <c r="X19" s="33">
        <v>33</v>
      </c>
      <c r="Y19" s="33"/>
      <c r="Z19" s="33"/>
      <c r="AA19" s="33">
        <v>36</v>
      </c>
      <c r="AB19" s="33">
        <v>40</v>
      </c>
      <c r="AC19" s="33">
        <v>39</v>
      </c>
      <c r="AD19" s="33"/>
      <c r="AE19" s="22">
        <v>23</v>
      </c>
      <c r="AF19" s="23">
        <f t="shared" si="0"/>
        <v>25.246017699115036</v>
      </c>
    </row>
    <row r="20" spans="1:32" s="20" customFormat="1" ht="13.7" customHeight="1" thickBot="1" x14ac:dyDescent="0.3">
      <c r="A20" s="96" t="s">
        <v>64</v>
      </c>
      <c r="B20" s="97" t="s">
        <v>65</v>
      </c>
      <c r="C20" s="21">
        <v>14</v>
      </c>
      <c r="D20" s="30"/>
      <c r="E20" s="31"/>
      <c r="F20" s="32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>
        <v>32</v>
      </c>
      <c r="AD20" s="33"/>
      <c r="AE20" s="22">
        <v>14</v>
      </c>
      <c r="AF20" s="23">
        <f t="shared" si="0"/>
        <v>15.210619469026543</v>
      </c>
    </row>
    <row r="21" spans="1:32" s="20" customFormat="1" ht="13.7" customHeight="1" thickBot="1" x14ac:dyDescent="0.3">
      <c r="A21" s="94" t="s">
        <v>21</v>
      </c>
      <c r="B21" s="95" t="s">
        <v>19</v>
      </c>
      <c r="C21" s="62">
        <v>25.6</v>
      </c>
      <c r="D21" s="69"/>
      <c r="E21" s="64">
        <v>19</v>
      </c>
      <c r="F21" s="65">
        <v>34</v>
      </c>
      <c r="G21" s="64">
        <v>35</v>
      </c>
      <c r="H21" s="64">
        <v>37</v>
      </c>
      <c r="I21" s="64">
        <v>27</v>
      </c>
      <c r="J21" s="64">
        <v>35</v>
      </c>
      <c r="K21" s="64"/>
      <c r="L21" s="64">
        <v>27</v>
      </c>
      <c r="M21" s="64"/>
      <c r="N21" s="64">
        <v>36</v>
      </c>
      <c r="O21" s="64">
        <v>33</v>
      </c>
      <c r="P21" s="64">
        <v>31</v>
      </c>
      <c r="Q21" s="64">
        <v>31</v>
      </c>
      <c r="R21" s="66">
        <v>32</v>
      </c>
      <c r="S21" s="66">
        <v>40</v>
      </c>
      <c r="T21" s="66">
        <v>33</v>
      </c>
      <c r="U21" s="66">
        <v>37</v>
      </c>
      <c r="V21" s="66">
        <v>38</v>
      </c>
      <c r="W21" s="66"/>
      <c r="X21" s="66">
        <v>35</v>
      </c>
      <c r="Y21" s="66">
        <v>32</v>
      </c>
      <c r="Z21" s="66"/>
      <c r="AA21" s="66"/>
      <c r="AB21" s="66"/>
      <c r="AC21" s="66">
        <v>31</v>
      </c>
      <c r="AD21" s="66"/>
      <c r="AE21" s="67">
        <v>25.6</v>
      </c>
      <c r="AF21" s="68">
        <f>(AE21*122/113)+(69-72)</f>
        <v>24.638938053097348</v>
      </c>
    </row>
    <row r="22" spans="1:32" s="20" customFormat="1" ht="13.7" customHeight="1" thickBot="1" x14ac:dyDescent="0.3">
      <c r="A22" s="98" t="s">
        <v>45</v>
      </c>
      <c r="B22" s="99" t="s">
        <v>46</v>
      </c>
      <c r="C22" s="21">
        <v>24.4</v>
      </c>
      <c r="D22" s="29"/>
      <c r="E22" s="25">
        <v>22</v>
      </c>
      <c r="F22" s="26"/>
      <c r="G22" s="25"/>
      <c r="H22" s="25"/>
      <c r="I22" s="25">
        <v>32</v>
      </c>
      <c r="J22" s="25"/>
      <c r="K22" s="25"/>
      <c r="L22" s="25"/>
      <c r="M22" s="25"/>
      <c r="N22" s="25"/>
      <c r="O22" s="25"/>
      <c r="P22" s="25"/>
      <c r="Q22" s="25"/>
      <c r="R22" s="28"/>
      <c r="S22" s="28">
        <v>44</v>
      </c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2">
        <v>23.6</v>
      </c>
      <c r="AF22" s="23">
        <f t="shared" si="0"/>
        <v>25.915044247787606</v>
      </c>
    </row>
    <row r="23" spans="1:32" s="20" customFormat="1" ht="13.7" customHeight="1" thickBot="1" x14ac:dyDescent="0.3">
      <c r="A23" s="94" t="s">
        <v>66</v>
      </c>
      <c r="B23" s="95" t="s">
        <v>60</v>
      </c>
      <c r="C23" s="62">
        <v>29.5</v>
      </c>
      <c r="D23" s="69"/>
      <c r="E23" s="64"/>
      <c r="F23" s="65"/>
      <c r="G23" s="64"/>
      <c r="H23" s="64"/>
      <c r="I23" s="64">
        <v>19</v>
      </c>
      <c r="J23" s="64"/>
      <c r="K23" s="64">
        <v>21</v>
      </c>
      <c r="L23" s="64"/>
      <c r="M23" s="64">
        <v>24</v>
      </c>
      <c r="N23" s="64"/>
      <c r="O23" s="64"/>
      <c r="P23" s="64"/>
      <c r="Q23" s="64">
        <v>36</v>
      </c>
      <c r="R23" s="66">
        <v>31</v>
      </c>
      <c r="S23" s="66">
        <v>34</v>
      </c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7">
        <v>29.5</v>
      </c>
      <c r="AF23" s="68">
        <f>(AE23*122/113)+(69-72)</f>
        <v>28.849557522123895</v>
      </c>
    </row>
    <row r="24" spans="1:32" s="20" customFormat="1" ht="13.7" customHeight="1" thickBot="1" x14ac:dyDescent="0.3">
      <c r="A24" s="94" t="s">
        <v>22</v>
      </c>
      <c r="B24" s="95" t="s">
        <v>23</v>
      </c>
      <c r="C24" s="62">
        <v>10.9</v>
      </c>
      <c r="D24" s="69"/>
      <c r="E24" s="64"/>
      <c r="F24" s="65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7">
        <v>10.9</v>
      </c>
      <c r="AF24" s="68">
        <f>(AE24*122/113)+(69-72)</f>
        <v>8.7681415929203528</v>
      </c>
    </row>
    <row r="25" spans="1:32" s="20" customFormat="1" ht="13.7" customHeight="1" thickBot="1" x14ac:dyDescent="0.3">
      <c r="A25" s="94" t="s">
        <v>36</v>
      </c>
      <c r="B25" s="95" t="s">
        <v>16</v>
      </c>
      <c r="C25" s="62">
        <v>26.4</v>
      </c>
      <c r="D25" s="69"/>
      <c r="E25" s="64"/>
      <c r="F25" s="65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7">
        <v>26.4</v>
      </c>
      <c r="AF25" s="68">
        <f>(AE25*122/113)+(69-72)</f>
        <v>25.502654867256634</v>
      </c>
    </row>
    <row r="26" spans="1:32" s="20" customFormat="1" ht="13.7" customHeight="1" thickBot="1" x14ac:dyDescent="0.3">
      <c r="A26" s="94" t="s">
        <v>25</v>
      </c>
      <c r="B26" s="95" t="s">
        <v>26</v>
      </c>
      <c r="C26" s="62">
        <v>26.4</v>
      </c>
      <c r="D26" s="69"/>
      <c r="E26" s="64"/>
      <c r="F26" s="65"/>
      <c r="G26" s="64"/>
      <c r="H26" s="64">
        <v>22</v>
      </c>
      <c r="I26" s="64"/>
      <c r="J26" s="64">
        <v>15</v>
      </c>
      <c r="K26" s="64"/>
      <c r="L26" s="64"/>
      <c r="M26" s="64"/>
      <c r="N26" s="64"/>
      <c r="O26" s="64"/>
      <c r="P26" s="64"/>
      <c r="Q26" s="64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7">
        <v>26.4</v>
      </c>
      <c r="AF26" s="68">
        <f>(AE26*122/113)+(69-72)</f>
        <v>25.502654867256634</v>
      </c>
    </row>
    <row r="27" spans="1:32" s="20" customFormat="1" ht="13.7" customHeight="1" thickBot="1" x14ac:dyDescent="0.3">
      <c r="A27" s="94" t="s">
        <v>27</v>
      </c>
      <c r="B27" s="95" t="s">
        <v>23</v>
      </c>
      <c r="C27" s="62">
        <v>24.3</v>
      </c>
      <c r="D27" s="69">
        <v>26</v>
      </c>
      <c r="E27" s="64">
        <v>37</v>
      </c>
      <c r="F27" s="65">
        <v>36</v>
      </c>
      <c r="G27" s="64">
        <v>32</v>
      </c>
      <c r="H27" s="64">
        <v>31</v>
      </c>
      <c r="I27" s="64">
        <v>33</v>
      </c>
      <c r="J27" s="64">
        <v>35</v>
      </c>
      <c r="K27" s="64">
        <v>35</v>
      </c>
      <c r="L27" s="64">
        <v>34</v>
      </c>
      <c r="M27" s="64">
        <v>34</v>
      </c>
      <c r="N27" s="64">
        <v>36</v>
      </c>
      <c r="O27" s="64">
        <v>34</v>
      </c>
      <c r="P27" s="64">
        <v>38</v>
      </c>
      <c r="Q27" s="64">
        <v>28</v>
      </c>
      <c r="R27" s="66">
        <v>35</v>
      </c>
      <c r="S27" s="66">
        <v>35</v>
      </c>
      <c r="T27" s="66">
        <v>35</v>
      </c>
      <c r="U27" s="66">
        <v>35</v>
      </c>
      <c r="V27" s="66">
        <v>34</v>
      </c>
      <c r="W27" s="66">
        <v>33</v>
      </c>
      <c r="X27" s="66">
        <v>35</v>
      </c>
      <c r="Y27" s="66"/>
      <c r="Z27" s="66"/>
      <c r="AA27" s="66">
        <v>33</v>
      </c>
      <c r="AB27" s="66">
        <v>36</v>
      </c>
      <c r="AC27" s="66">
        <v>32</v>
      </c>
      <c r="AD27" s="66"/>
      <c r="AE27" s="67">
        <v>23.9</v>
      </c>
      <c r="AF27" s="68">
        <f>(AE27*122/113)+(69-72)</f>
        <v>22.803539823008848</v>
      </c>
    </row>
    <row r="28" spans="1:32" s="20" customFormat="1" ht="13.7" customHeight="1" thickBot="1" x14ac:dyDescent="0.3">
      <c r="A28" s="92" t="s">
        <v>54</v>
      </c>
      <c r="B28" s="93" t="s">
        <v>55</v>
      </c>
      <c r="C28" s="21">
        <v>23</v>
      </c>
      <c r="D28" s="24">
        <v>30</v>
      </c>
      <c r="E28" s="25">
        <v>30</v>
      </c>
      <c r="F28" s="26">
        <v>30</v>
      </c>
      <c r="G28" s="25">
        <v>30</v>
      </c>
      <c r="H28" s="25"/>
      <c r="I28" s="25">
        <v>31</v>
      </c>
      <c r="J28" s="25">
        <v>34</v>
      </c>
      <c r="K28" s="25">
        <v>37</v>
      </c>
      <c r="L28" s="25">
        <v>34</v>
      </c>
      <c r="M28" s="25"/>
      <c r="N28" s="25">
        <v>39</v>
      </c>
      <c r="O28" s="25">
        <v>40</v>
      </c>
      <c r="P28" s="25">
        <v>37</v>
      </c>
      <c r="Q28" s="25">
        <v>40</v>
      </c>
      <c r="R28" s="28">
        <v>37</v>
      </c>
      <c r="S28" s="28">
        <v>36</v>
      </c>
      <c r="T28" s="28">
        <v>35</v>
      </c>
      <c r="U28" s="28">
        <v>42</v>
      </c>
      <c r="V28" s="28">
        <v>43</v>
      </c>
      <c r="W28" s="28">
        <v>31</v>
      </c>
      <c r="X28" s="28">
        <v>31</v>
      </c>
      <c r="Y28" s="28"/>
      <c r="Z28" s="28"/>
      <c r="AA28" s="28"/>
      <c r="AB28" s="28"/>
      <c r="AC28" s="28">
        <v>29</v>
      </c>
      <c r="AD28" s="28"/>
      <c r="AE28" s="22">
        <v>20.9</v>
      </c>
      <c r="AF28" s="23">
        <f t="shared" si="0"/>
        <v>22.904424778761054</v>
      </c>
    </row>
    <row r="29" spans="1:32" s="20" customFormat="1" ht="13.7" customHeight="1" thickBot="1" x14ac:dyDescent="0.3">
      <c r="A29" s="100" t="s">
        <v>67</v>
      </c>
      <c r="B29" s="101" t="s">
        <v>68</v>
      </c>
      <c r="C29" s="62">
        <v>32.5</v>
      </c>
      <c r="D29" s="79"/>
      <c r="E29" s="64"/>
      <c r="F29" s="65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7">
        <v>32.5</v>
      </c>
      <c r="AF29" s="68">
        <f>(AE29*122/113)+(69-72)</f>
        <v>32.088495575221238</v>
      </c>
    </row>
    <row r="30" spans="1:32" s="20" customFormat="1" ht="13.7" customHeight="1" thickBot="1" x14ac:dyDescent="0.3">
      <c r="A30" s="92" t="s">
        <v>51</v>
      </c>
      <c r="B30" s="93" t="s">
        <v>52</v>
      </c>
      <c r="C30" s="21">
        <v>18.7</v>
      </c>
      <c r="D30" s="24"/>
      <c r="E30" s="25"/>
      <c r="F30" s="26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2">
        <v>18.7</v>
      </c>
      <c r="AF30" s="23">
        <f t="shared" si="0"/>
        <v>20.451327433628311</v>
      </c>
    </row>
    <row r="31" spans="1:32" s="20" customFormat="1" ht="13.7" customHeight="1" thickBot="1" x14ac:dyDescent="0.3">
      <c r="A31" s="92" t="s">
        <v>71</v>
      </c>
      <c r="B31" s="93" t="s">
        <v>72</v>
      </c>
      <c r="C31" s="34">
        <v>14.4</v>
      </c>
      <c r="D31" s="24"/>
      <c r="E31" s="25"/>
      <c r="F31" s="26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8">
        <v>31</v>
      </c>
      <c r="S31" s="28">
        <v>33</v>
      </c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35">
        <v>14.4</v>
      </c>
      <c r="AF31" s="23">
        <f t="shared" si="0"/>
        <v>15.656637168141586</v>
      </c>
    </row>
    <row r="32" spans="1:32" s="20" customFormat="1" ht="13.7" customHeight="1" thickBot="1" x14ac:dyDescent="0.3">
      <c r="A32" s="98" t="s">
        <v>47</v>
      </c>
      <c r="B32" s="99" t="s">
        <v>48</v>
      </c>
      <c r="C32" s="34">
        <v>17</v>
      </c>
      <c r="D32" s="29"/>
      <c r="E32" s="25"/>
      <c r="F32" s="26"/>
      <c r="G32" s="25"/>
      <c r="H32" s="25"/>
      <c r="I32" s="25"/>
      <c r="J32" s="25"/>
      <c r="K32" s="25">
        <v>25</v>
      </c>
      <c r="L32" s="25">
        <v>14</v>
      </c>
      <c r="M32" s="25"/>
      <c r="N32" s="25"/>
      <c r="O32" s="25"/>
      <c r="P32" s="25"/>
      <c r="Q32" s="25"/>
      <c r="R32" s="28"/>
      <c r="S32" s="28">
        <v>22</v>
      </c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35">
        <v>17</v>
      </c>
      <c r="AF32" s="23">
        <f t="shared" si="0"/>
        <v>18.555752212389375</v>
      </c>
    </row>
    <row r="33" spans="1:32" s="20" customFormat="1" ht="13.7" customHeight="1" thickBot="1" x14ac:dyDescent="0.3">
      <c r="A33" s="94" t="s">
        <v>28</v>
      </c>
      <c r="B33" s="95" t="s">
        <v>16</v>
      </c>
      <c r="C33" s="70">
        <v>22.8</v>
      </c>
      <c r="D33" s="69">
        <v>30</v>
      </c>
      <c r="E33" s="64"/>
      <c r="F33" s="65"/>
      <c r="G33" s="64">
        <v>29</v>
      </c>
      <c r="H33" s="64">
        <v>30</v>
      </c>
      <c r="I33" s="64">
        <v>35</v>
      </c>
      <c r="J33" s="64">
        <v>31</v>
      </c>
      <c r="K33" s="64"/>
      <c r="L33" s="64">
        <v>35</v>
      </c>
      <c r="M33" s="64">
        <v>34</v>
      </c>
      <c r="N33" s="64"/>
      <c r="O33" s="64">
        <v>34</v>
      </c>
      <c r="P33" s="64"/>
      <c r="Q33" s="64"/>
      <c r="R33" s="66"/>
      <c r="S33" s="66"/>
      <c r="T33" s="66">
        <v>34</v>
      </c>
      <c r="U33" s="66">
        <v>35</v>
      </c>
      <c r="V33" s="66">
        <v>38</v>
      </c>
      <c r="W33" s="66">
        <v>31</v>
      </c>
      <c r="X33" s="66">
        <v>38</v>
      </c>
      <c r="Y33" s="66"/>
      <c r="Z33" s="66"/>
      <c r="AA33" s="66">
        <v>39</v>
      </c>
      <c r="AB33" s="66"/>
      <c r="AC33" s="66">
        <v>36</v>
      </c>
      <c r="AD33" s="66"/>
      <c r="AE33" s="71">
        <v>23.2</v>
      </c>
      <c r="AF33" s="68">
        <f t="shared" ref="AF33:AF34" si="2">(AE33*122/113)+(69-72)</f>
        <v>22.047787610619469</v>
      </c>
    </row>
    <row r="34" spans="1:32" s="20" customFormat="1" ht="13.7" customHeight="1" thickBot="1" x14ac:dyDescent="0.3">
      <c r="A34" s="94" t="s">
        <v>29</v>
      </c>
      <c r="B34" s="95" t="s">
        <v>44</v>
      </c>
      <c r="C34" s="70">
        <v>30.1</v>
      </c>
      <c r="D34" s="69"/>
      <c r="E34" s="64"/>
      <c r="F34" s="65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71">
        <v>30.1</v>
      </c>
      <c r="AF34" s="68">
        <f t="shared" si="2"/>
        <v>29.497345132743362</v>
      </c>
    </row>
    <row r="35" spans="1:32" s="20" customFormat="1" ht="13.7" customHeight="1" thickBot="1" x14ac:dyDescent="0.3">
      <c r="A35" s="98" t="s">
        <v>53</v>
      </c>
      <c r="B35" s="99" t="s">
        <v>20</v>
      </c>
      <c r="C35" s="36">
        <v>26</v>
      </c>
      <c r="D35" s="29"/>
      <c r="E35" s="25"/>
      <c r="F35" s="26"/>
      <c r="G35" s="25"/>
      <c r="H35" s="25"/>
      <c r="I35" s="25"/>
      <c r="J35" s="25"/>
      <c r="K35" s="25"/>
      <c r="L35" s="25"/>
      <c r="M35" s="25"/>
      <c r="N35" s="25"/>
      <c r="O35" s="25"/>
      <c r="P35" s="25">
        <v>30</v>
      </c>
      <c r="Q35" s="25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37">
        <v>26</v>
      </c>
      <c r="AF35" s="23">
        <f t="shared" si="0"/>
        <v>28.591150442477868</v>
      </c>
    </row>
    <row r="36" spans="1:32" s="20" customFormat="1" ht="13.7" customHeight="1" thickBot="1" x14ac:dyDescent="0.3">
      <c r="A36" s="102" t="s">
        <v>39</v>
      </c>
      <c r="B36" s="99" t="s">
        <v>24</v>
      </c>
      <c r="C36" s="36">
        <v>15.9</v>
      </c>
      <c r="D36" s="38">
        <v>30</v>
      </c>
      <c r="E36" s="25">
        <v>35</v>
      </c>
      <c r="F36" s="26">
        <v>22</v>
      </c>
      <c r="G36" s="25">
        <v>28</v>
      </c>
      <c r="H36" s="25"/>
      <c r="I36" s="25"/>
      <c r="J36" s="25">
        <v>33</v>
      </c>
      <c r="K36" s="25">
        <v>35</v>
      </c>
      <c r="L36" s="25">
        <v>31</v>
      </c>
      <c r="M36" s="25">
        <v>34</v>
      </c>
      <c r="N36" s="25">
        <v>34</v>
      </c>
      <c r="O36" s="25">
        <v>32</v>
      </c>
      <c r="P36" s="25">
        <v>36</v>
      </c>
      <c r="Q36" s="25">
        <v>33</v>
      </c>
      <c r="R36" s="28">
        <v>30</v>
      </c>
      <c r="S36" s="28">
        <v>34</v>
      </c>
      <c r="T36" s="28">
        <v>34</v>
      </c>
      <c r="U36" s="28">
        <v>38</v>
      </c>
      <c r="V36" s="28">
        <v>33</v>
      </c>
      <c r="W36" s="28"/>
      <c r="X36" s="28">
        <v>33</v>
      </c>
      <c r="Y36" s="28">
        <v>38</v>
      </c>
      <c r="Z36" s="28"/>
      <c r="AA36" s="28">
        <v>37</v>
      </c>
      <c r="AB36" s="28">
        <v>35</v>
      </c>
      <c r="AC36" s="28">
        <v>35</v>
      </c>
      <c r="AD36" s="28"/>
      <c r="AE36" s="37">
        <v>16.7</v>
      </c>
      <c r="AF36" s="23">
        <f t="shared" si="0"/>
        <v>18.221238938053091</v>
      </c>
    </row>
    <row r="37" spans="1:32" s="20" customFormat="1" ht="13.7" customHeight="1" thickBot="1" x14ac:dyDescent="0.3">
      <c r="A37" s="103" t="s">
        <v>30</v>
      </c>
      <c r="B37" s="95" t="s">
        <v>20</v>
      </c>
      <c r="C37" s="70">
        <v>48.8</v>
      </c>
      <c r="D37" s="72">
        <v>37</v>
      </c>
      <c r="E37" s="64">
        <v>32</v>
      </c>
      <c r="F37" s="65">
        <v>38</v>
      </c>
      <c r="G37" s="64">
        <v>35</v>
      </c>
      <c r="H37" s="64"/>
      <c r="I37" s="64">
        <v>23</v>
      </c>
      <c r="J37" s="64">
        <v>26</v>
      </c>
      <c r="K37" s="64">
        <v>41</v>
      </c>
      <c r="L37" s="64">
        <v>31</v>
      </c>
      <c r="M37" s="64">
        <v>26</v>
      </c>
      <c r="N37" s="64"/>
      <c r="O37" s="64">
        <v>27</v>
      </c>
      <c r="P37" s="64">
        <v>24</v>
      </c>
      <c r="Q37" s="64">
        <v>29</v>
      </c>
      <c r="R37" s="66">
        <v>31</v>
      </c>
      <c r="S37" s="66">
        <v>30</v>
      </c>
      <c r="T37" s="66">
        <v>31</v>
      </c>
      <c r="U37" s="66">
        <v>40</v>
      </c>
      <c r="V37" s="66">
        <v>26</v>
      </c>
      <c r="W37" s="66"/>
      <c r="X37" s="66">
        <v>37</v>
      </c>
      <c r="Y37" s="66"/>
      <c r="Z37" s="66">
        <v>29</v>
      </c>
      <c r="AA37" s="66"/>
      <c r="AB37" s="66">
        <v>34</v>
      </c>
      <c r="AC37" s="66">
        <v>34</v>
      </c>
      <c r="AD37" s="66"/>
      <c r="AE37" s="71">
        <v>47.4</v>
      </c>
      <c r="AF37" s="68">
        <f t="shared" ref="AF37" si="3">(AE37*122/113)+(69-72)</f>
        <v>48.175221238938057</v>
      </c>
    </row>
    <row r="38" spans="1:32" s="20" customFormat="1" ht="13.7" customHeight="1" x14ac:dyDescent="0.25">
      <c r="A38" s="103" t="s">
        <v>40</v>
      </c>
      <c r="B38" s="104" t="s">
        <v>41</v>
      </c>
      <c r="C38" s="73">
        <v>34.299999999999997</v>
      </c>
      <c r="D38" s="72"/>
      <c r="E38" s="74">
        <v>30</v>
      </c>
      <c r="F38" s="75"/>
      <c r="G38" s="74">
        <v>31</v>
      </c>
      <c r="H38" s="74">
        <v>28</v>
      </c>
      <c r="I38" s="74"/>
      <c r="J38" s="74">
        <v>28</v>
      </c>
      <c r="K38" s="74"/>
      <c r="L38" s="74">
        <v>28</v>
      </c>
      <c r="M38" s="74">
        <v>31</v>
      </c>
      <c r="N38" s="74"/>
      <c r="O38" s="74">
        <v>38</v>
      </c>
      <c r="P38" s="74"/>
      <c r="Q38" s="74">
        <v>36</v>
      </c>
      <c r="R38" s="76">
        <v>34</v>
      </c>
      <c r="S38" s="76">
        <v>36</v>
      </c>
      <c r="T38" s="76">
        <v>39</v>
      </c>
      <c r="U38" s="76">
        <v>41</v>
      </c>
      <c r="V38" s="76">
        <v>39</v>
      </c>
      <c r="W38" s="76">
        <v>33</v>
      </c>
      <c r="X38" s="76"/>
      <c r="Y38" s="76"/>
      <c r="Z38" s="76"/>
      <c r="AA38" s="76"/>
      <c r="AB38" s="76"/>
      <c r="AC38" s="76"/>
      <c r="AD38" s="76"/>
      <c r="AE38" s="77">
        <v>35.9</v>
      </c>
      <c r="AF38" s="78">
        <f>(AE38*122/113)+(69-72)</f>
        <v>35.759292035398232</v>
      </c>
    </row>
    <row r="44" spans="1:32" ht="18" x14ac:dyDescent="0.25">
      <c r="A44" s="9" t="s">
        <v>34</v>
      </c>
      <c r="B44" s="1"/>
      <c r="C44" s="43"/>
      <c r="D44" s="42"/>
      <c r="E44" s="43"/>
      <c r="F44" s="40"/>
      <c r="G44" s="42"/>
      <c r="H44" s="42"/>
      <c r="I44" s="42"/>
      <c r="J44" s="42"/>
      <c r="K44" s="44"/>
      <c r="L44" s="44"/>
      <c r="M44" s="44"/>
      <c r="N44" s="44"/>
      <c r="O44" s="44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</row>
    <row r="45" spans="1:32" ht="15.75" thickBot="1" x14ac:dyDescent="0.3">
      <c r="A45" s="1"/>
      <c r="B45" s="1"/>
      <c r="C45" s="43"/>
      <c r="D45" s="42"/>
      <c r="E45" s="43"/>
      <c r="F45" s="40"/>
      <c r="G45" s="42"/>
      <c r="H45" s="42"/>
      <c r="I45" s="42"/>
      <c r="J45" s="42"/>
      <c r="K45" s="44"/>
      <c r="L45" s="44"/>
      <c r="M45" s="44"/>
      <c r="N45" s="44"/>
      <c r="O45" s="44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</row>
    <row r="46" spans="1:32" ht="15.75" thickBot="1" x14ac:dyDescent="0.3">
      <c r="A46" s="7" t="s">
        <v>0</v>
      </c>
      <c r="B46" s="8" t="s">
        <v>1</v>
      </c>
      <c r="C46" s="59" t="s">
        <v>33</v>
      </c>
      <c r="D46" s="45"/>
      <c r="E46" s="11"/>
      <c r="F46" s="11"/>
      <c r="G46" s="11"/>
      <c r="H46" s="11"/>
      <c r="I46" s="11"/>
      <c r="J46" s="11"/>
      <c r="K46" s="11"/>
      <c r="L46" s="11"/>
      <c r="M46" s="11"/>
      <c r="N46" s="12"/>
      <c r="O46" s="46"/>
      <c r="P46" s="80" t="s">
        <v>32</v>
      </c>
      <c r="Q46" s="48" t="s">
        <v>35</v>
      </c>
      <c r="R46" s="46" t="s">
        <v>37</v>
      </c>
      <c r="S46" s="47"/>
    </row>
    <row r="47" spans="1:32" x14ac:dyDescent="0.25">
      <c r="A47" s="2" t="s">
        <v>3</v>
      </c>
      <c r="B47" s="3" t="s">
        <v>4</v>
      </c>
      <c r="C47" s="87" t="e">
        <f>RANK(P47,P47:P81,0)</f>
        <v>#NUM!</v>
      </c>
      <c r="D47" s="24">
        <f t="shared" ref="D47:D81" si="4">LARGE(D4:AD4,1)</f>
        <v>41</v>
      </c>
      <c r="E47" s="41">
        <f t="shared" ref="E47:E81" si="5">LARGE(D4:AD4,2)</f>
        <v>40</v>
      </c>
      <c r="F47" s="41">
        <f t="shared" ref="F47:F81" si="6">LARGE(D4:AD4,3)</f>
        <v>40</v>
      </c>
      <c r="G47" s="41">
        <f t="shared" ref="G47:G81" si="7">LARGE(D4:AD4,4)</f>
        <v>38</v>
      </c>
      <c r="H47" s="41">
        <f t="shared" ref="H47:H81" si="8">LARGE(D4:AD4,5)</f>
        <v>35</v>
      </c>
      <c r="I47" s="41">
        <f t="shared" ref="I47:I81" si="9">LARGE(D4:AD4,6)</f>
        <v>33</v>
      </c>
      <c r="J47" s="41">
        <f t="shared" ref="J47:J81" si="10">LARGE(D4:AD4,7)</f>
        <v>33</v>
      </c>
      <c r="K47" s="41">
        <f t="shared" ref="K47:K81" si="11">LARGE(D4:AD4,8)</f>
        <v>31</v>
      </c>
      <c r="L47" s="41">
        <f t="shared" ref="L47:L81" si="12">LARGE(D4:AD4,9)</f>
        <v>31</v>
      </c>
      <c r="M47" s="49">
        <f t="shared" ref="M47:M81" si="13">LARGE(D4:AD4,10)</f>
        <v>30</v>
      </c>
      <c r="N47" s="29"/>
      <c r="O47" s="83"/>
      <c r="P47" s="84">
        <f>SUM(D47:M47)</f>
        <v>352</v>
      </c>
      <c r="Q47" s="105">
        <f t="shared" ref="Q47:Q81" si="14">AVERAGE(D4:AD4)</f>
        <v>33.833333333333336</v>
      </c>
      <c r="R47" s="106"/>
      <c r="S47" s="107">
        <f t="shared" ref="S47:S81" si="15">COUNT(D4:AD4)</f>
        <v>12</v>
      </c>
    </row>
    <row r="48" spans="1:32" x14ac:dyDescent="0.25">
      <c r="A48" s="2" t="s">
        <v>5</v>
      </c>
      <c r="B48" s="3" t="s">
        <v>6</v>
      </c>
      <c r="C48" s="60" t="e">
        <f>RANK(P48,P47:P81,0)</f>
        <v>#NUM!</v>
      </c>
      <c r="D48" s="24">
        <f t="shared" si="4"/>
        <v>43</v>
      </c>
      <c r="E48" s="41">
        <f t="shared" si="5"/>
        <v>41</v>
      </c>
      <c r="F48" s="41">
        <f t="shared" si="6"/>
        <v>39</v>
      </c>
      <c r="G48" s="41">
        <f t="shared" si="7"/>
        <v>39</v>
      </c>
      <c r="H48" s="41">
        <f t="shared" si="8"/>
        <v>36</v>
      </c>
      <c r="I48" s="41">
        <f t="shared" si="9"/>
        <v>35</v>
      </c>
      <c r="J48" s="41">
        <f t="shared" si="10"/>
        <v>35</v>
      </c>
      <c r="K48" s="41">
        <f t="shared" si="11"/>
        <v>35</v>
      </c>
      <c r="L48" s="41">
        <f t="shared" si="12"/>
        <v>34</v>
      </c>
      <c r="M48" s="49">
        <f t="shared" si="13"/>
        <v>34</v>
      </c>
      <c r="N48" s="29"/>
      <c r="O48" s="54"/>
      <c r="P48" s="51">
        <f t="shared" ref="P48:P70" si="16">SUM(D48:M48)</f>
        <v>371</v>
      </c>
      <c r="Q48" s="81">
        <f t="shared" si="14"/>
        <v>33.869565217391305</v>
      </c>
      <c r="R48" s="52"/>
      <c r="S48" s="53">
        <f t="shared" si="15"/>
        <v>23</v>
      </c>
    </row>
    <row r="49" spans="1:19" x14ac:dyDescent="0.25">
      <c r="A49" s="4" t="s">
        <v>42</v>
      </c>
      <c r="B49" s="5" t="s">
        <v>43</v>
      </c>
      <c r="C49" s="60" t="e">
        <f>RANK(P49,P47:P81,0)</f>
        <v>#NUM!</v>
      </c>
      <c r="D49" s="24">
        <f t="shared" si="4"/>
        <v>38</v>
      </c>
      <c r="E49" s="41">
        <f t="shared" si="5"/>
        <v>36</v>
      </c>
      <c r="F49" s="41">
        <f t="shared" si="6"/>
        <v>33</v>
      </c>
      <c r="G49" s="41">
        <f t="shared" si="7"/>
        <v>32</v>
      </c>
      <c r="H49" s="41">
        <f t="shared" si="8"/>
        <v>32</v>
      </c>
      <c r="I49" s="41">
        <f t="shared" si="9"/>
        <v>32</v>
      </c>
      <c r="J49" s="41">
        <f t="shared" si="10"/>
        <v>31</v>
      </c>
      <c r="K49" s="41">
        <f t="shared" si="11"/>
        <v>31</v>
      </c>
      <c r="L49" s="41">
        <f t="shared" si="12"/>
        <v>27</v>
      </c>
      <c r="M49" s="49">
        <f t="shared" si="13"/>
        <v>27</v>
      </c>
      <c r="N49" s="29"/>
      <c r="O49" s="55"/>
      <c r="P49" s="51">
        <f t="shared" si="16"/>
        <v>319</v>
      </c>
      <c r="Q49" s="81">
        <f t="shared" si="14"/>
        <v>31.363636363636363</v>
      </c>
      <c r="R49" s="52"/>
      <c r="S49" s="53">
        <f t="shared" si="15"/>
        <v>11</v>
      </c>
    </row>
    <row r="50" spans="1:19" x14ac:dyDescent="0.25">
      <c r="A50" s="4" t="s">
        <v>8</v>
      </c>
      <c r="B50" s="5" t="s">
        <v>9</v>
      </c>
      <c r="C50" s="60" t="e">
        <f>RANK(P50,P47:P81,0)</f>
        <v>#NUM!</v>
      </c>
      <c r="D50" s="24">
        <f t="shared" si="4"/>
        <v>40</v>
      </c>
      <c r="E50" s="41">
        <f t="shared" si="5"/>
        <v>38</v>
      </c>
      <c r="F50" s="41">
        <f t="shared" si="6"/>
        <v>37</v>
      </c>
      <c r="G50" s="41">
        <f t="shared" si="7"/>
        <v>35</v>
      </c>
      <c r="H50" s="41">
        <f t="shared" si="8"/>
        <v>34</v>
      </c>
      <c r="I50" s="41">
        <f t="shared" si="9"/>
        <v>33</v>
      </c>
      <c r="J50" s="41">
        <f t="shared" si="10"/>
        <v>32</v>
      </c>
      <c r="K50" s="41">
        <f t="shared" si="11"/>
        <v>31</v>
      </c>
      <c r="L50" s="41">
        <f t="shared" si="12"/>
        <v>30</v>
      </c>
      <c r="M50" s="49">
        <f t="shared" si="13"/>
        <v>29</v>
      </c>
      <c r="N50" s="29"/>
      <c r="O50" s="55"/>
      <c r="P50" s="51">
        <f t="shared" si="16"/>
        <v>339</v>
      </c>
      <c r="Q50" s="81">
        <f t="shared" si="14"/>
        <v>31.3125</v>
      </c>
      <c r="R50" s="52"/>
      <c r="S50" s="53">
        <f t="shared" si="15"/>
        <v>16</v>
      </c>
    </row>
    <row r="51" spans="1:19" x14ac:dyDescent="0.25">
      <c r="A51" s="4" t="s">
        <v>10</v>
      </c>
      <c r="B51" s="5" t="s">
        <v>11</v>
      </c>
      <c r="C51" s="60" t="e">
        <f>RANK(P51,P47:P81,0)</f>
        <v>#NUM!</v>
      </c>
      <c r="D51" s="24">
        <f t="shared" si="4"/>
        <v>37</v>
      </c>
      <c r="E51" s="41">
        <f t="shared" si="5"/>
        <v>35</v>
      </c>
      <c r="F51" s="41">
        <f t="shared" si="6"/>
        <v>28</v>
      </c>
      <c r="G51" s="41">
        <f t="shared" si="7"/>
        <v>26</v>
      </c>
      <c r="H51" s="41" t="e">
        <f t="shared" si="8"/>
        <v>#NUM!</v>
      </c>
      <c r="I51" s="41" t="e">
        <f t="shared" si="9"/>
        <v>#NUM!</v>
      </c>
      <c r="J51" s="41" t="e">
        <f t="shared" si="10"/>
        <v>#NUM!</v>
      </c>
      <c r="K51" s="41" t="e">
        <f t="shared" si="11"/>
        <v>#NUM!</v>
      </c>
      <c r="L51" s="41" t="e">
        <f t="shared" si="12"/>
        <v>#NUM!</v>
      </c>
      <c r="M51" s="49" t="e">
        <f t="shared" si="13"/>
        <v>#NUM!</v>
      </c>
      <c r="N51" s="29"/>
      <c r="O51" s="55"/>
      <c r="P51" s="51" t="e">
        <f t="shared" si="16"/>
        <v>#NUM!</v>
      </c>
      <c r="Q51" s="81">
        <f t="shared" si="14"/>
        <v>31.5</v>
      </c>
      <c r="R51" s="52"/>
      <c r="S51" s="53">
        <f t="shared" si="15"/>
        <v>4</v>
      </c>
    </row>
    <row r="52" spans="1:19" x14ac:dyDescent="0.25">
      <c r="A52" s="4" t="s">
        <v>76</v>
      </c>
      <c r="B52" s="5" t="s">
        <v>77</v>
      </c>
      <c r="C52" s="60" t="e">
        <f>RANK(P52,P47:P81,0)</f>
        <v>#NUM!</v>
      </c>
      <c r="D52" s="24">
        <f t="shared" si="4"/>
        <v>43</v>
      </c>
      <c r="E52" s="41">
        <f t="shared" si="5"/>
        <v>40</v>
      </c>
      <c r="F52" s="41">
        <f t="shared" si="6"/>
        <v>38</v>
      </c>
      <c r="G52" s="41">
        <f t="shared" si="7"/>
        <v>37</v>
      </c>
      <c r="H52" s="41">
        <f t="shared" si="8"/>
        <v>34</v>
      </c>
      <c r="I52" s="41">
        <f t="shared" si="9"/>
        <v>33</v>
      </c>
      <c r="J52" s="41">
        <f t="shared" si="10"/>
        <v>32</v>
      </c>
      <c r="K52" s="41">
        <f t="shared" si="11"/>
        <v>32</v>
      </c>
      <c r="L52" s="41">
        <f t="shared" si="12"/>
        <v>31</v>
      </c>
      <c r="M52" s="49">
        <f t="shared" si="13"/>
        <v>29</v>
      </c>
      <c r="N52" s="29"/>
      <c r="O52" s="55"/>
      <c r="P52" s="51">
        <f t="shared" ref="P52" si="17">SUM(D52:M52)</f>
        <v>349</v>
      </c>
      <c r="Q52" s="81">
        <f t="shared" si="14"/>
        <v>32.071428571428569</v>
      </c>
      <c r="R52" s="52"/>
      <c r="S52" s="53">
        <f t="shared" si="15"/>
        <v>14</v>
      </c>
    </row>
    <row r="53" spans="1:19" x14ac:dyDescent="0.25">
      <c r="A53" s="4" t="s">
        <v>12</v>
      </c>
      <c r="B53" s="5" t="s">
        <v>13</v>
      </c>
      <c r="C53" s="60" t="e">
        <f>RANK(P53,P47:P81,0)</f>
        <v>#NUM!</v>
      </c>
      <c r="D53" s="24">
        <f t="shared" si="4"/>
        <v>40</v>
      </c>
      <c r="E53" s="41">
        <f t="shared" si="5"/>
        <v>39</v>
      </c>
      <c r="F53" s="41">
        <f t="shared" si="6"/>
        <v>36</v>
      </c>
      <c r="G53" s="41">
        <f t="shared" si="7"/>
        <v>36</v>
      </c>
      <c r="H53" s="41">
        <f t="shared" si="8"/>
        <v>36</v>
      </c>
      <c r="I53" s="41">
        <f t="shared" si="9"/>
        <v>35</v>
      </c>
      <c r="J53" s="41">
        <f t="shared" si="10"/>
        <v>35</v>
      </c>
      <c r="K53" s="41">
        <f t="shared" si="11"/>
        <v>35</v>
      </c>
      <c r="L53" s="41">
        <f t="shared" si="12"/>
        <v>34</v>
      </c>
      <c r="M53" s="49">
        <f t="shared" si="13"/>
        <v>34</v>
      </c>
      <c r="N53" s="29"/>
      <c r="O53" s="55"/>
      <c r="P53" s="51">
        <f t="shared" si="16"/>
        <v>360</v>
      </c>
      <c r="Q53" s="81">
        <f t="shared" si="14"/>
        <v>33.047619047619051</v>
      </c>
      <c r="R53" s="52"/>
      <c r="S53" s="53">
        <f t="shared" si="15"/>
        <v>21</v>
      </c>
    </row>
    <row r="54" spans="1:19" x14ac:dyDescent="0.25">
      <c r="A54" s="4" t="s">
        <v>57</v>
      </c>
      <c r="B54" s="5" t="s">
        <v>58</v>
      </c>
      <c r="C54" s="60" t="e">
        <f>RANK(P54,P47:P81,0)</f>
        <v>#NUM!</v>
      </c>
      <c r="D54" s="24">
        <f t="shared" si="4"/>
        <v>31</v>
      </c>
      <c r="E54" s="41" t="e">
        <f t="shared" si="5"/>
        <v>#NUM!</v>
      </c>
      <c r="F54" s="41" t="e">
        <f t="shared" si="6"/>
        <v>#NUM!</v>
      </c>
      <c r="G54" s="41" t="e">
        <f t="shared" si="7"/>
        <v>#NUM!</v>
      </c>
      <c r="H54" s="41" t="e">
        <f t="shared" si="8"/>
        <v>#NUM!</v>
      </c>
      <c r="I54" s="41" t="e">
        <f t="shared" si="9"/>
        <v>#NUM!</v>
      </c>
      <c r="J54" s="41" t="e">
        <f t="shared" si="10"/>
        <v>#NUM!</v>
      </c>
      <c r="K54" s="41" t="e">
        <f t="shared" si="11"/>
        <v>#NUM!</v>
      </c>
      <c r="L54" s="41" t="e">
        <f t="shared" si="12"/>
        <v>#NUM!</v>
      </c>
      <c r="M54" s="49" t="e">
        <f t="shared" si="13"/>
        <v>#NUM!</v>
      </c>
      <c r="N54" s="29"/>
      <c r="O54" s="55"/>
      <c r="P54" s="51" t="e">
        <f t="shared" ref="P54" si="18">SUM(D54:M54)</f>
        <v>#NUM!</v>
      </c>
      <c r="Q54" s="81">
        <f t="shared" si="14"/>
        <v>31</v>
      </c>
      <c r="R54" s="52"/>
      <c r="S54" s="53">
        <f t="shared" si="15"/>
        <v>1</v>
      </c>
    </row>
    <row r="55" spans="1:19" x14ac:dyDescent="0.25">
      <c r="A55" s="4" t="s">
        <v>14</v>
      </c>
      <c r="B55" s="5" t="s">
        <v>7</v>
      </c>
      <c r="C55" s="60" t="e">
        <f>RANK(P55,P47:P81,0)</f>
        <v>#NUM!</v>
      </c>
      <c r="D55" s="24">
        <f t="shared" si="4"/>
        <v>35</v>
      </c>
      <c r="E55" s="41">
        <f t="shared" si="5"/>
        <v>27</v>
      </c>
      <c r="F55" s="41">
        <f t="shared" si="6"/>
        <v>27</v>
      </c>
      <c r="G55" s="41">
        <f t="shared" si="7"/>
        <v>27</v>
      </c>
      <c r="H55" s="41">
        <f t="shared" si="8"/>
        <v>24</v>
      </c>
      <c r="I55" s="41">
        <f t="shared" si="9"/>
        <v>23</v>
      </c>
      <c r="J55" s="41">
        <f t="shared" si="10"/>
        <v>20</v>
      </c>
      <c r="K55" s="41">
        <f t="shared" si="11"/>
        <v>16</v>
      </c>
      <c r="L55" s="41" t="e">
        <f t="shared" si="12"/>
        <v>#NUM!</v>
      </c>
      <c r="M55" s="49" t="e">
        <f t="shared" si="13"/>
        <v>#NUM!</v>
      </c>
      <c r="N55" s="29"/>
      <c r="O55" s="50"/>
      <c r="P55" s="51" t="e">
        <f t="shared" si="16"/>
        <v>#NUM!</v>
      </c>
      <c r="Q55" s="81">
        <f t="shared" si="14"/>
        <v>24.875</v>
      </c>
      <c r="R55" s="52"/>
      <c r="S55" s="53">
        <f t="shared" si="15"/>
        <v>8</v>
      </c>
    </row>
    <row r="56" spans="1:19" x14ac:dyDescent="0.25">
      <c r="A56" s="4" t="s">
        <v>62</v>
      </c>
      <c r="B56" s="5" t="s">
        <v>63</v>
      </c>
      <c r="C56" s="60" t="e">
        <f>RANK(P56,P47:P81,0)</f>
        <v>#NUM!</v>
      </c>
      <c r="D56" s="24">
        <f t="shared" si="4"/>
        <v>32</v>
      </c>
      <c r="E56" s="41">
        <f t="shared" si="5"/>
        <v>25</v>
      </c>
      <c r="F56" s="41">
        <f t="shared" si="6"/>
        <v>22</v>
      </c>
      <c r="G56" s="41">
        <f t="shared" si="7"/>
        <v>22</v>
      </c>
      <c r="H56" s="41">
        <f t="shared" si="8"/>
        <v>18</v>
      </c>
      <c r="I56" s="41" t="e">
        <f t="shared" si="9"/>
        <v>#NUM!</v>
      </c>
      <c r="J56" s="41" t="e">
        <f t="shared" si="10"/>
        <v>#NUM!</v>
      </c>
      <c r="K56" s="41" t="e">
        <f t="shared" si="11"/>
        <v>#NUM!</v>
      </c>
      <c r="L56" s="41" t="e">
        <f t="shared" si="12"/>
        <v>#NUM!</v>
      </c>
      <c r="M56" s="49" t="e">
        <f t="shared" si="13"/>
        <v>#NUM!</v>
      </c>
      <c r="N56" s="29"/>
      <c r="O56" s="50"/>
      <c r="P56" s="51" t="e">
        <f t="shared" ref="P56" si="19">SUM(D56:M56)</f>
        <v>#NUM!</v>
      </c>
      <c r="Q56" s="81">
        <f t="shared" si="14"/>
        <v>23.8</v>
      </c>
      <c r="R56" s="52"/>
      <c r="S56" s="53">
        <f t="shared" si="15"/>
        <v>5</v>
      </c>
    </row>
    <row r="57" spans="1:19" x14ac:dyDescent="0.25">
      <c r="A57" s="4" t="s">
        <v>15</v>
      </c>
      <c r="B57" s="5" t="s">
        <v>16</v>
      </c>
      <c r="C57" s="60" t="e">
        <f>RANK(P57,P47:P81,0)</f>
        <v>#NUM!</v>
      </c>
      <c r="D57" s="24">
        <f t="shared" si="4"/>
        <v>12</v>
      </c>
      <c r="E57" s="41" t="e">
        <f t="shared" si="5"/>
        <v>#NUM!</v>
      </c>
      <c r="F57" s="41" t="e">
        <f t="shared" si="6"/>
        <v>#NUM!</v>
      </c>
      <c r="G57" s="41" t="e">
        <f t="shared" si="7"/>
        <v>#NUM!</v>
      </c>
      <c r="H57" s="41" t="e">
        <f t="shared" si="8"/>
        <v>#NUM!</v>
      </c>
      <c r="I57" s="41" t="e">
        <f t="shared" si="9"/>
        <v>#NUM!</v>
      </c>
      <c r="J57" s="41" t="e">
        <f t="shared" si="10"/>
        <v>#NUM!</v>
      </c>
      <c r="K57" s="41" t="e">
        <f t="shared" si="11"/>
        <v>#NUM!</v>
      </c>
      <c r="L57" s="41" t="e">
        <f t="shared" si="12"/>
        <v>#NUM!</v>
      </c>
      <c r="M57" s="49" t="e">
        <f t="shared" si="13"/>
        <v>#NUM!</v>
      </c>
      <c r="N57" s="29"/>
      <c r="O57" s="41"/>
      <c r="P57" s="56" t="e">
        <f t="shared" ref="P57" si="20">SUM(D57:M57)</f>
        <v>#NUM!</v>
      </c>
      <c r="Q57" s="81">
        <f t="shared" si="14"/>
        <v>12</v>
      </c>
      <c r="R57" s="52"/>
      <c r="S57" s="53">
        <f t="shared" si="15"/>
        <v>1</v>
      </c>
    </row>
    <row r="58" spans="1:19" x14ac:dyDescent="0.25">
      <c r="A58" s="4" t="s">
        <v>17</v>
      </c>
      <c r="B58" s="5" t="s">
        <v>18</v>
      </c>
      <c r="C58" s="60" t="e">
        <f>RANK(P58,P47:P81,0)</f>
        <v>#NUM!</v>
      </c>
      <c r="D58" s="24">
        <f t="shared" si="4"/>
        <v>42</v>
      </c>
      <c r="E58" s="41">
        <f t="shared" si="5"/>
        <v>38</v>
      </c>
      <c r="F58" s="41">
        <f t="shared" si="6"/>
        <v>37</v>
      </c>
      <c r="G58" s="41">
        <f t="shared" si="7"/>
        <v>37</v>
      </c>
      <c r="H58" s="41">
        <f t="shared" si="8"/>
        <v>37</v>
      </c>
      <c r="I58" s="41">
        <f t="shared" si="9"/>
        <v>36</v>
      </c>
      <c r="J58" s="41">
        <f t="shared" si="10"/>
        <v>36</v>
      </c>
      <c r="K58" s="41">
        <f t="shared" si="11"/>
        <v>35</v>
      </c>
      <c r="L58" s="41">
        <f t="shared" si="12"/>
        <v>33</v>
      </c>
      <c r="M58" s="49">
        <f t="shared" si="13"/>
        <v>32</v>
      </c>
      <c r="N58" s="29"/>
      <c r="O58" s="41"/>
      <c r="P58" s="51">
        <f t="shared" si="16"/>
        <v>363</v>
      </c>
      <c r="Q58" s="81">
        <f t="shared" si="14"/>
        <v>31.772727272727273</v>
      </c>
      <c r="R58" s="52"/>
      <c r="S58" s="53">
        <f t="shared" si="15"/>
        <v>22</v>
      </c>
    </row>
    <row r="59" spans="1:19" x14ac:dyDescent="0.25">
      <c r="A59" s="4" t="s">
        <v>49</v>
      </c>
      <c r="B59" s="5" t="s">
        <v>50</v>
      </c>
      <c r="C59" s="60" t="e">
        <f>RANK(P59,P47:P81,0)</f>
        <v>#NUM!</v>
      </c>
      <c r="D59" s="24">
        <f t="shared" si="4"/>
        <v>38</v>
      </c>
      <c r="E59" s="41">
        <f t="shared" si="5"/>
        <v>38</v>
      </c>
      <c r="F59" s="41">
        <f t="shared" si="6"/>
        <v>37</v>
      </c>
      <c r="G59" s="41">
        <f t="shared" si="7"/>
        <v>35</v>
      </c>
      <c r="H59" s="41">
        <f t="shared" si="8"/>
        <v>32</v>
      </c>
      <c r="I59" s="41">
        <f t="shared" si="9"/>
        <v>30</v>
      </c>
      <c r="J59" s="41">
        <f t="shared" si="10"/>
        <v>30</v>
      </c>
      <c r="K59" s="41">
        <f t="shared" si="11"/>
        <v>29</v>
      </c>
      <c r="L59" s="41">
        <f t="shared" si="12"/>
        <v>27</v>
      </c>
      <c r="M59" s="49" t="e">
        <f t="shared" si="13"/>
        <v>#NUM!</v>
      </c>
      <c r="N59" s="29"/>
      <c r="O59" s="41"/>
      <c r="P59" s="51" t="e">
        <f t="shared" si="16"/>
        <v>#NUM!</v>
      </c>
      <c r="Q59" s="81">
        <f t="shared" si="14"/>
        <v>32.888888888888886</v>
      </c>
      <c r="R59" s="52"/>
      <c r="S59" s="53">
        <f t="shared" si="15"/>
        <v>9</v>
      </c>
    </row>
    <row r="60" spans="1:19" x14ac:dyDescent="0.25">
      <c r="A60" s="2" t="s">
        <v>61</v>
      </c>
      <c r="B60" s="3" t="s">
        <v>19</v>
      </c>
      <c r="C60" s="60" t="e">
        <f>RANK(P60,P47:P81,0)</f>
        <v>#NUM!</v>
      </c>
      <c r="D60" s="24" t="e">
        <f t="shared" si="4"/>
        <v>#NUM!</v>
      </c>
      <c r="E60" s="41" t="e">
        <f t="shared" si="5"/>
        <v>#NUM!</v>
      </c>
      <c r="F60" s="41" t="e">
        <f t="shared" si="6"/>
        <v>#NUM!</v>
      </c>
      <c r="G60" s="41" t="e">
        <f t="shared" si="7"/>
        <v>#NUM!</v>
      </c>
      <c r="H60" s="41" t="e">
        <f t="shared" si="8"/>
        <v>#NUM!</v>
      </c>
      <c r="I60" s="41" t="e">
        <f t="shared" si="9"/>
        <v>#NUM!</v>
      </c>
      <c r="J60" s="41" t="e">
        <f t="shared" si="10"/>
        <v>#NUM!</v>
      </c>
      <c r="K60" s="41" t="e">
        <f t="shared" si="11"/>
        <v>#NUM!</v>
      </c>
      <c r="L60" s="41" t="e">
        <f t="shared" si="12"/>
        <v>#NUM!</v>
      </c>
      <c r="M60" s="49" t="e">
        <f t="shared" si="13"/>
        <v>#NUM!</v>
      </c>
      <c r="N60" s="29"/>
      <c r="O60" s="41"/>
      <c r="P60" s="51" t="e">
        <f t="shared" ref="P60" si="21">SUM(D60:M60)</f>
        <v>#NUM!</v>
      </c>
      <c r="Q60" s="81" t="e">
        <f t="shared" si="14"/>
        <v>#DIV/0!</v>
      </c>
      <c r="R60" s="52"/>
      <c r="S60" s="53">
        <f t="shared" si="15"/>
        <v>0</v>
      </c>
    </row>
    <row r="61" spans="1:19" x14ac:dyDescent="0.25">
      <c r="A61" s="2" t="s">
        <v>70</v>
      </c>
      <c r="B61" s="3" t="s">
        <v>60</v>
      </c>
      <c r="C61" s="60" t="e">
        <f>RANK(P61,P47:P81,0)</f>
        <v>#NUM!</v>
      </c>
      <c r="D61" s="24">
        <f t="shared" si="4"/>
        <v>34</v>
      </c>
      <c r="E61" s="41">
        <f t="shared" si="5"/>
        <v>34</v>
      </c>
      <c r="F61" s="41">
        <f t="shared" si="6"/>
        <v>32</v>
      </c>
      <c r="G61" s="41">
        <f t="shared" si="7"/>
        <v>29</v>
      </c>
      <c r="H61" s="41">
        <f t="shared" si="8"/>
        <v>28</v>
      </c>
      <c r="I61" s="41">
        <f t="shared" si="9"/>
        <v>26</v>
      </c>
      <c r="J61" s="41" t="e">
        <f t="shared" si="10"/>
        <v>#NUM!</v>
      </c>
      <c r="K61" s="41" t="e">
        <f t="shared" si="11"/>
        <v>#NUM!</v>
      </c>
      <c r="L61" s="41" t="e">
        <f t="shared" si="12"/>
        <v>#NUM!</v>
      </c>
      <c r="M61" s="49" t="e">
        <f t="shared" si="13"/>
        <v>#NUM!</v>
      </c>
      <c r="N61" s="29"/>
      <c r="O61" s="41"/>
      <c r="P61" s="51" t="e">
        <f t="shared" ref="P61" si="22">SUM(D61:M61)</f>
        <v>#NUM!</v>
      </c>
      <c r="Q61" s="81">
        <f t="shared" si="14"/>
        <v>30.5</v>
      </c>
      <c r="R61" s="52"/>
      <c r="S61" s="53">
        <f t="shared" si="15"/>
        <v>6</v>
      </c>
    </row>
    <row r="62" spans="1:19" x14ac:dyDescent="0.25">
      <c r="A62" s="2" t="s">
        <v>59</v>
      </c>
      <c r="B62" s="3" t="s">
        <v>60</v>
      </c>
      <c r="C62" s="60" t="e">
        <f>RANK(P62,P47:P81,0)</f>
        <v>#NUM!</v>
      </c>
      <c r="D62" s="24">
        <f t="shared" si="4"/>
        <v>40</v>
      </c>
      <c r="E62" s="41">
        <f t="shared" si="5"/>
        <v>39</v>
      </c>
      <c r="F62" s="41">
        <f t="shared" si="6"/>
        <v>38</v>
      </c>
      <c r="G62" s="41">
        <f t="shared" si="7"/>
        <v>38</v>
      </c>
      <c r="H62" s="41">
        <f t="shared" si="8"/>
        <v>37</v>
      </c>
      <c r="I62" s="41">
        <f t="shared" si="9"/>
        <v>36</v>
      </c>
      <c r="J62" s="41">
        <f t="shared" si="10"/>
        <v>36</v>
      </c>
      <c r="K62" s="41">
        <f t="shared" si="11"/>
        <v>33</v>
      </c>
      <c r="L62" s="41">
        <f t="shared" si="12"/>
        <v>33</v>
      </c>
      <c r="M62" s="49">
        <f t="shared" si="13"/>
        <v>31</v>
      </c>
      <c r="N62" s="29"/>
      <c r="O62" s="41"/>
      <c r="P62" s="51">
        <f t="shared" ref="P62" si="23">SUM(D62:M62)</f>
        <v>361</v>
      </c>
      <c r="Q62" s="81">
        <f t="shared" si="14"/>
        <v>32.333333333333336</v>
      </c>
      <c r="R62" s="52"/>
      <c r="S62" s="53">
        <f t="shared" si="15"/>
        <v>18</v>
      </c>
    </row>
    <row r="63" spans="1:19" x14ac:dyDescent="0.25">
      <c r="A63" s="2" t="s">
        <v>64</v>
      </c>
      <c r="B63" s="3" t="s">
        <v>65</v>
      </c>
      <c r="C63" s="60" t="e">
        <f>RANK(P63,P47:P81,0)</f>
        <v>#NUM!</v>
      </c>
      <c r="D63" s="24">
        <f t="shared" si="4"/>
        <v>32</v>
      </c>
      <c r="E63" s="41" t="e">
        <f t="shared" si="5"/>
        <v>#NUM!</v>
      </c>
      <c r="F63" s="41" t="e">
        <f t="shared" si="6"/>
        <v>#NUM!</v>
      </c>
      <c r="G63" s="41" t="e">
        <f t="shared" si="7"/>
        <v>#NUM!</v>
      </c>
      <c r="H63" s="41" t="e">
        <f t="shared" si="8"/>
        <v>#NUM!</v>
      </c>
      <c r="I63" s="41" t="e">
        <f t="shared" si="9"/>
        <v>#NUM!</v>
      </c>
      <c r="J63" s="41" t="e">
        <f t="shared" si="10"/>
        <v>#NUM!</v>
      </c>
      <c r="K63" s="41" t="e">
        <f t="shared" si="11"/>
        <v>#NUM!</v>
      </c>
      <c r="L63" s="41" t="e">
        <f t="shared" si="12"/>
        <v>#NUM!</v>
      </c>
      <c r="M63" s="49" t="e">
        <f t="shared" si="13"/>
        <v>#NUM!</v>
      </c>
      <c r="N63" s="29"/>
      <c r="O63" s="41"/>
      <c r="P63" s="51" t="e">
        <f t="shared" ref="P63" si="24">SUM(D63:M63)</f>
        <v>#NUM!</v>
      </c>
      <c r="Q63" s="81">
        <f t="shared" si="14"/>
        <v>32</v>
      </c>
      <c r="R63" s="52"/>
      <c r="S63" s="53">
        <f t="shared" si="15"/>
        <v>1</v>
      </c>
    </row>
    <row r="64" spans="1:19" x14ac:dyDescent="0.25">
      <c r="A64" s="2" t="s">
        <v>21</v>
      </c>
      <c r="B64" s="3" t="s">
        <v>19</v>
      </c>
      <c r="C64" s="60" t="e">
        <f>RANK(P64,P47:P81,0)</f>
        <v>#NUM!</v>
      </c>
      <c r="D64" s="24">
        <f t="shared" si="4"/>
        <v>40</v>
      </c>
      <c r="E64" s="41">
        <f t="shared" si="5"/>
        <v>38</v>
      </c>
      <c r="F64" s="41">
        <f t="shared" si="6"/>
        <v>37</v>
      </c>
      <c r="G64" s="41">
        <f t="shared" si="7"/>
        <v>37</v>
      </c>
      <c r="H64" s="41">
        <f t="shared" si="8"/>
        <v>36</v>
      </c>
      <c r="I64" s="41">
        <f t="shared" si="9"/>
        <v>35</v>
      </c>
      <c r="J64" s="41">
        <f t="shared" si="10"/>
        <v>35</v>
      </c>
      <c r="K64" s="41">
        <f t="shared" si="11"/>
        <v>35</v>
      </c>
      <c r="L64" s="41">
        <f t="shared" si="12"/>
        <v>34</v>
      </c>
      <c r="M64" s="49">
        <f t="shared" si="13"/>
        <v>33</v>
      </c>
      <c r="N64" s="29"/>
      <c r="O64" s="55"/>
      <c r="P64" s="51">
        <f t="shared" ref="P64:P65" si="25">SUM(D64:M64)</f>
        <v>360</v>
      </c>
      <c r="Q64" s="81">
        <f t="shared" si="14"/>
        <v>32.789473684210527</v>
      </c>
      <c r="R64" s="52"/>
      <c r="S64" s="53">
        <f t="shared" si="15"/>
        <v>19</v>
      </c>
    </row>
    <row r="65" spans="1:19" x14ac:dyDescent="0.25">
      <c r="A65" s="2" t="s">
        <v>45</v>
      </c>
      <c r="B65" s="3" t="s">
        <v>46</v>
      </c>
      <c r="C65" s="60" t="e">
        <f>RANK(P65,P47:P81,0)</f>
        <v>#NUM!</v>
      </c>
      <c r="D65" s="24">
        <f t="shared" si="4"/>
        <v>44</v>
      </c>
      <c r="E65" s="41">
        <f t="shared" si="5"/>
        <v>32</v>
      </c>
      <c r="F65" s="41">
        <f t="shared" si="6"/>
        <v>22</v>
      </c>
      <c r="G65" s="41" t="e">
        <f t="shared" si="7"/>
        <v>#NUM!</v>
      </c>
      <c r="H65" s="41" t="e">
        <f t="shared" si="8"/>
        <v>#NUM!</v>
      </c>
      <c r="I65" s="41" t="e">
        <f t="shared" si="9"/>
        <v>#NUM!</v>
      </c>
      <c r="J65" s="41" t="e">
        <f t="shared" si="10"/>
        <v>#NUM!</v>
      </c>
      <c r="K65" s="41" t="e">
        <f t="shared" si="11"/>
        <v>#NUM!</v>
      </c>
      <c r="L65" s="41" t="e">
        <f t="shared" si="12"/>
        <v>#NUM!</v>
      </c>
      <c r="M65" s="49" t="e">
        <f t="shared" si="13"/>
        <v>#NUM!</v>
      </c>
      <c r="N65" s="29"/>
      <c r="O65" s="50"/>
      <c r="P65" s="51" t="e">
        <f t="shared" si="25"/>
        <v>#NUM!</v>
      </c>
      <c r="Q65" s="81">
        <f t="shared" si="14"/>
        <v>32.666666666666664</v>
      </c>
      <c r="R65" s="52"/>
      <c r="S65" s="53">
        <f t="shared" si="15"/>
        <v>3</v>
      </c>
    </row>
    <row r="66" spans="1:19" x14ac:dyDescent="0.25">
      <c r="A66" s="2" t="s">
        <v>66</v>
      </c>
      <c r="B66" s="3" t="s">
        <v>60</v>
      </c>
      <c r="C66" s="60" t="e">
        <f>RANK(P66,P47:P81,0)</f>
        <v>#NUM!</v>
      </c>
      <c r="D66" s="24">
        <f t="shared" si="4"/>
        <v>36</v>
      </c>
      <c r="E66" s="41">
        <f t="shared" si="5"/>
        <v>34</v>
      </c>
      <c r="F66" s="41">
        <f t="shared" si="6"/>
        <v>31</v>
      </c>
      <c r="G66" s="41">
        <f t="shared" si="7"/>
        <v>24</v>
      </c>
      <c r="H66" s="41">
        <f t="shared" si="8"/>
        <v>21</v>
      </c>
      <c r="I66" s="41">
        <f t="shared" si="9"/>
        <v>19</v>
      </c>
      <c r="J66" s="41" t="e">
        <f t="shared" si="10"/>
        <v>#NUM!</v>
      </c>
      <c r="K66" s="41" t="e">
        <f t="shared" si="11"/>
        <v>#NUM!</v>
      </c>
      <c r="L66" s="41" t="e">
        <f t="shared" si="12"/>
        <v>#NUM!</v>
      </c>
      <c r="M66" s="49" t="e">
        <f t="shared" si="13"/>
        <v>#NUM!</v>
      </c>
      <c r="N66" s="29"/>
      <c r="O66" s="50"/>
      <c r="P66" s="51" t="e">
        <f t="shared" ref="P66" si="26">SUM(D66:M66)</f>
        <v>#NUM!</v>
      </c>
      <c r="Q66" s="81">
        <f t="shared" si="14"/>
        <v>27.5</v>
      </c>
      <c r="R66" s="52"/>
      <c r="S66" s="53">
        <f t="shared" si="15"/>
        <v>6</v>
      </c>
    </row>
    <row r="67" spans="1:19" x14ac:dyDescent="0.25">
      <c r="A67" s="4" t="s">
        <v>22</v>
      </c>
      <c r="B67" s="5" t="s">
        <v>23</v>
      </c>
      <c r="C67" s="60" t="e">
        <f>RANK(P67,P47:P81,0)</f>
        <v>#NUM!</v>
      </c>
      <c r="D67" s="24" t="e">
        <f t="shared" si="4"/>
        <v>#NUM!</v>
      </c>
      <c r="E67" s="41" t="e">
        <f t="shared" si="5"/>
        <v>#NUM!</v>
      </c>
      <c r="F67" s="41" t="e">
        <f t="shared" si="6"/>
        <v>#NUM!</v>
      </c>
      <c r="G67" s="41" t="e">
        <f t="shared" si="7"/>
        <v>#NUM!</v>
      </c>
      <c r="H67" s="41" t="e">
        <f t="shared" si="8"/>
        <v>#NUM!</v>
      </c>
      <c r="I67" s="41" t="e">
        <f t="shared" si="9"/>
        <v>#NUM!</v>
      </c>
      <c r="J67" s="41" t="e">
        <f t="shared" si="10"/>
        <v>#NUM!</v>
      </c>
      <c r="K67" s="41" t="e">
        <f t="shared" si="11"/>
        <v>#NUM!</v>
      </c>
      <c r="L67" s="41" t="e">
        <f t="shared" si="12"/>
        <v>#NUM!</v>
      </c>
      <c r="M67" s="49" t="e">
        <f t="shared" si="13"/>
        <v>#NUM!</v>
      </c>
      <c r="N67" s="29"/>
      <c r="O67" s="41"/>
      <c r="P67" s="51" t="e">
        <f t="shared" si="16"/>
        <v>#NUM!</v>
      </c>
      <c r="Q67" s="81" t="e">
        <f t="shared" si="14"/>
        <v>#DIV/0!</v>
      </c>
      <c r="R67" s="52"/>
      <c r="S67" s="53">
        <f t="shared" si="15"/>
        <v>0</v>
      </c>
    </row>
    <row r="68" spans="1:19" x14ac:dyDescent="0.25">
      <c r="A68" s="4" t="s">
        <v>36</v>
      </c>
      <c r="B68" s="5" t="s">
        <v>16</v>
      </c>
      <c r="C68" s="60" t="e">
        <f>RANK(P68,P47:P81,0)</f>
        <v>#NUM!</v>
      </c>
      <c r="D68" s="24" t="e">
        <f t="shared" si="4"/>
        <v>#NUM!</v>
      </c>
      <c r="E68" s="41" t="e">
        <f t="shared" si="5"/>
        <v>#NUM!</v>
      </c>
      <c r="F68" s="41" t="e">
        <f t="shared" si="6"/>
        <v>#NUM!</v>
      </c>
      <c r="G68" s="41" t="e">
        <f t="shared" si="7"/>
        <v>#NUM!</v>
      </c>
      <c r="H68" s="41" t="e">
        <f t="shared" si="8"/>
        <v>#NUM!</v>
      </c>
      <c r="I68" s="41" t="e">
        <f t="shared" si="9"/>
        <v>#NUM!</v>
      </c>
      <c r="J68" s="41" t="e">
        <f t="shared" si="10"/>
        <v>#NUM!</v>
      </c>
      <c r="K68" s="41" t="e">
        <f t="shared" si="11"/>
        <v>#NUM!</v>
      </c>
      <c r="L68" s="41" t="e">
        <f t="shared" si="12"/>
        <v>#NUM!</v>
      </c>
      <c r="M68" s="49" t="e">
        <f t="shared" si="13"/>
        <v>#NUM!</v>
      </c>
      <c r="N68" s="29"/>
      <c r="O68" s="41"/>
      <c r="P68" s="51" t="e">
        <f t="shared" ref="P68" si="27">SUM(D68:M68)</f>
        <v>#NUM!</v>
      </c>
      <c r="Q68" s="81" t="e">
        <f t="shared" si="14"/>
        <v>#DIV/0!</v>
      </c>
      <c r="R68" s="52"/>
      <c r="S68" s="53">
        <f t="shared" si="15"/>
        <v>0</v>
      </c>
    </row>
    <row r="69" spans="1:19" x14ac:dyDescent="0.25">
      <c r="A69" s="6" t="s">
        <v>25</v>
      </c>
      <c r="B69" s="5" t="s">
        <v>26</v>
      </c>
      <c r="C69" s="60" t="e">
        <f>RANK(P69,P47:P81,0)</f>
        <v>#NUM!</v>
      </c>
      <c r="D69" s="24">
        <f t="shared" si="4"/>
        <v>22</v>
      </c>
      <c r="E69" s="41">
        <f t="shared" si="5"/>
        <v>15</v>
      </c>
      <c r="F69" s="41" t="e">
        <f t="shared" si="6"/>
        <v>#NUM!</v>
      </c>
      <c r="G69" s="41" t="e">
        <f t="shared" si="7"/>
        <v>#NUM!</v>
      </c>
      <c r="H69" s="41" t="e">
        <f t="shared" si="8"/>
        <v>#NUM!</v>
      </c>
      <c r="I69" s="41" t="e">
        <f t="shared" si="9"/>
        <v>#NUM!</v>
      </c>
      <c r="J69" s="41" t="e">
        <f t="shared" si="10"/>
        <v>#NUM!</v>
      </c>
      <c r="K69" s="41" t="e">
        <f t="shared" si="11"/>
        <v>#NUM!</v>
      </c>
      <c r="L69" s="41" t="e">
        <f t="shared" si="12"/>
        <v>#NUM!</v>
      </c>
      <c r="M69" s="49" t="e">
        <f t="shared" si="13"/>
        <v>#NUM!</v>
      </c>
      <c r="N69" s="29"/>
      <c r="O69" s="41"/>
      <c r="P69" s="51" t="e">
        <f t="shared" si="16"/>
        <v>#NUM!</v>
      </c>
      <c r="Q69" s="81">
        <f t="shared" si="14"/>
        <v>18.5</v>
      </c>
      <c r="R69" s="52"/>
      <c r="S69" s="53">
        <f t="shared" si="15"/>
        <v>2</v>
      </c>
    </row>
    <row r="70" spans="1:19" x14ac:dyDescent="0.25">
      <c r="A70" s="6" t="s">
        <v>27</v>
      </c>
      <c r="B70" s="10" t="s">
        <v>23</v>
      </c>
      <c r="C70" s="88" t="e">
        <f>RANK(P70,P47:P81,0)</f>
        <v>#NUM!</v>
      </c>
      <c r="D70" s="61">
        <f t="shared" si="4"/>
        <v>38</v>
      </c>
      <c r="E70" s="25">
        <f t="shared" si="5"/>
        <v>37</v>
      </c>
      <c r="F70" s="25">
        <f t="shared" si="6"/>
        <v>36</v>
      </c>
      <c r="G70" s="25">
        <f t="shared" si="7"/>
        <v>36</v>
      </c>
      <c r="H70" s="25">
        <f t="shared" si="8"/>
        <v>36</v>
      </c>
      <c r="I70" s="25">
        <f t="shared" si="9"/>
        <v>35</v>
      </c>
      <c r="J70" s="25">
        <f t="shared" si="10"/>
        <v>35</v>
      </c>
      <c r="K70" s="25">
        <f t="shared" si="11"/>
        <v>35</v>
      </c>
      <c r="L70" s="25">
        <f t="shared" si="12"/>
        <v>35</v>
      </c>
      <c r="M70" s="25">
        <f t="shared" si="13"/>
        <v>35</v>
      </c>
      <c r="N70" s="38"/>
      <c r="O70" s="50"/>
      <c r="P70" s="57">
        <f t="shared" si="16"/>
        <v>358</v>
      </c>
      <c r="Q70" s="81">
        <f t="shared" si="14"/>
        <v>33.833333333333336</v>
      </c>
      <c r="R70" s="52"/>
      <c r="S70" s="58">
        <f t="shared" si="15"/>
        <v>24</v>
      </c>
    </row>
    <row r="71" spans="1:19" x14ac:dyDescent="0.25">
      <c r="A71" s="6" t="s">
        <v>54</v>
      </c>
      <c r="B71" s="86" t="s">
        <v>55</v>
      </c>
      <c r="C71" s="88" t="e">
        <f>RANK(P71,P47:P81,0)</f>
        <v>#NUM!</v>
      </c>
      <c r="D71" s="61">
        <f t="shared" si="4"/>
        <v>43</v>
      </c>
      <c r="E71" s="25">
        <f t="shared" si="5"/>
        <v>42</v>
      </c>
      <c r="F71" s="25">
        <f t="shared" si="6"/>
        <v>40</v>
      </c>
      <c r="G71" s="25">
        <f t="shared" si="7"/>
        <v>40</v>
      </c>
      <c r="H71" s="25">
        <f t="shared" si="8"/>
        <v>39</v>
      </c>
      <c r="I71" s="25">
        <f t="shared" si="9"/>
        <v>37</v>
      </c>
      <c r="J71" s="25">
        <f t="shared" si="10"/>
        <v>37</v>
      </c>
      <c r="K71" s="25">
        <f t="shared" si="11"/>
        <v>37</v>
      </c>
      <c r="L71" s="25">
        <f t="shared" si="12"/>
        <v>36</v>
      </c>
      <c r="M71" s="25">
        <f t="shared" si="13"/>
        <v>35</v>
      </c>
      <c r="N71" s="38"/>
      <c r="O71" s="50"/>
      <c r="P71" s="57">
        <f t="shared" ref="P71" si="28">SUM(D71:M71)</f>
        <v>386</v>
      </c>
      <c r="Q71" s="81">
        <f t="shared" si="14"/>
        <v>34.799999999999997</v>
      </c>
      <c r="R71" s="52"/>
      <c r="S71" s="58">
        <f t="shared" si="15"/>
        <v>20</v>
      </c>
    </row>
    <row r="72" spans="1:19" x14ac:dyDescent="0.25">
      <c r="A72" s="6" t="s">
        <v>67</v>
      </c>
      <c r="B72" s="86" t="s">
        <v>68</v>
      </c>
      <c r="C72" s="88" t="e">
        <f>RANK(P72,P47:P81,0)</f>
        <v>#NUM!</v>
      </c>
      <c r="D72" s="61" t="e">
        <f t="shared" si="4"/>
        <v>#NUM!</v>
      </c>
      <c r="E72" s="25" t="e">
        <f t="shared" si="5"/>
        <v>#NUM!</v>
      </c>
      <c r="F72" s="25" t="e">
        <f t="shared" si="6"/>
        <v>#NUM!</v>
      </c>
      <c r="G72" s="25" t="e">
        <f t="shared" si="7"/>
        <v>#NUM!</v>
      </c>
      <c r="H72" s="25" t="e">
        <f t="shared" si="8"/>
        <v>#NUM!</v>
      </c>
      <c r="I72" s="25" t="e">
        <f t="shared" si="9"/>
        <v>#NUM!</v>
      </c>
      <c r="J72" s="25" t="e">
        <f t="shared" si="10"/>
        <v>#NUM!</v>
      </c>
      <c r="K72" s="25" t="e">
        <f t="shared" si="11"/>
        <v>#NUM!</v>
      </c>
      <c r="L72" s="25" t="e">
        <f t="shared" si="12"/>
        <v>#NUM!</v>
      </c>
      <c r="M72" s="25" t="e">
        <f t="shared" si="13"/>
        <v>#NUM!</v>
      </c>
      <c r="N72" s="38"/>
      <c r="O72" s="50"/>
      <c r="P72" s="57" t="e">
        <f t="shared" ref="P72" si="29">SUM(D72:M72)</f>
        <v>#NUM!</v>
      </c>
      <c r="Q72" s="81" t="e">
        <f t="shared" si="14"/>
        <v>#DIV/0!</v>
      </c>
      <c r="R72" s="52"/>
      <c r="S72" s="58">
        <f t="shared" si="15"/>
        <v>0</v>
      </c>
    </row>
    <row r="73" spans="1:19" x14ac:dyDescent="0.25">
      <c r="A73" s="6" t="s">
        <v>51</v>
      </c>
      <c r="B73" s="86" t="s">
        <v>56</v>
      </c>
      <c r="C73" s="88" t="e">
        <f>RANK(P73,P47:P81,0)</f>
        <v>#NUM!</v>
      </c>
      <c r="D73" s="61" t="e">
        <f t="shared" si="4"/>
        <v>#NUM!</v>
      </c>
      <c r="E73" s="25" t="e">
        <f t="shared" si="5"/>
        <v>#NUM!</v>
      </c>
      <c r="F73" s="25" t="e">
        <f t="shared" si="6"/>
        <v>#NUM!</v>
      </c>
      <c r="G73" s="25" t="e">
        <f t="shared" si="7"/>
        <v>#NUM!</v>
      </c>
      <c r="H73" s="25" t="e">
        <f t="shared" si="8"/>
        <v>#NUM!</v>
      </c>
      <c r="I73" s="25" t="e">
        <f t="shared" si="9"/>
        <v>#NUM!</v>
      </c>
      <c r="J73" s="25" t="e">
        <f t="shared" si="10"/>
        <v>#NUM!</v>
      </c>
      <c r="K73" s="25" t="e">
        <f t="shared" si="11"/>
        <v>#NUM!</v>
      </c>
      <c r="L73" s="25" t="e">
        <f t="shared" si="12"/>
        <v>#NUM!</v>
      </c>
      <c r="M73" s="25" t="e">
        <f t="shared" si="13"/>
        <v>#NUM!</v>
      </c>
      <c r="N73" s="38"/>
      <c r="O73" s="50"/>
      <c r="P73" s="57" t="e">
        <f t="shared" ref="P73" si="30">SUM(D73:M73)</f>
        <v>#NUM!</v>
      </c>
      <c r="Q73" s="81" t="e">
        <f t="shared" si="14"/>
        <v>#DIV/0!</v>
      </c>
      <c r="R73" s="52"/>
      <c r="S73" s="58">
        <f t="shared" si="15"/>
        <v>0</v>
      </c>
    </row>
    <row r="74" spans="1:19" x14ac:dyDescent="0.25">
      <c r="A74" s="6" t="s">
        <v>71</v>
      </c>
      <c r="B74" s="86" t="s">
        <v>72</v>
      </c>
      <c r="C74" s="88" t="e">
        <f>RANK(P74,P47:P81,0)</f>
        <v>#NUM!</v>
      </c>
      <c r="D74" s="61">
        <f t="shared" si="4"/>
        <v>33</v>
      </c>
      <c r="E74" s="25">
        <f t="shared" si="5"/>
        <v>31</v>
      </c>
      <c r="F74" s="25" t="e">
        <f t="shared" si="6"/>
        <v>#NUM!</v>
      </c>
      <c r="G74" s="25" t="e">
        <f t="shared" si="7"/>
        <v>#NUM!</v>
      </c>
      <c r="H74" s="25" t="e">
        <f t="shared" si="8"/>
        <v>#NUM!</v>
      </c>
      <c r="I74" s="25" t="e">
        <f t="shared" si="9"/>
        <v>#NUM!</v>
      </c>
      <c r="J74" s="25" t="e">
        <f t="shared" si="10"/>
        <v>#NUM!</v>
      </c>
      <c r="K74" s="25" t="e">
        <f t="shared" si="11"/>
        <v>#NUM!</v>
      </c>
      <c r="L74" s="25" t="e">
        <f t="shared" si="12"/>
        <v>#NUM!</v>
      </c>
      <c r="M74" s="25" t="e">
        <f t="shared" si="13"/>
        <v>#NUM!</v>
      </c>
      <c r="N74" s="38"/>
      <c r="O74" s="50"/>
      <c r="P74" s="57" t="e">
        <f t="shared" ref="P74" si="31">SUM(D74:M74)</f>
        <v>#NUM!</v>
      </c>
      <c r="Q74" s="81">
        <f t="shared" si="14"/>
        <v>32</v>
      </c>
      <c r="R74" s="52"/>
      <c r="S74" s="58">
        <f t="shared" si="15"/>
        <v>2</v>
      </c>
    </row>
    <row r="75" spans="1:19" x14ac:dyDescent="0.25">
      <c r="A75" s="6" t="s">
        <v>47</v>
      </c>
      <c r="B75" s="86" t="s">
        <v>48</v>
      </c>
      <c r="C75" s="88" t="e">
        <f>RANK(P75,P47:P81,0)</f>
        <v>#NUM!</v>
      </c>
      <c r="D75" s="61">
        <f t="shared" si="4"/>
        <v>25</v>
      </c>
      <c r="E75" s="25">
        <f t="shared" si="5"/>
        <v>22</v>
      </c>
      <c r="F75" s="25">
        <f t="shared" si="6"/>
        <v>14</v>
      </c>
      <c r="G75" s="25" t="e">
        <f t="shared" si="7"/>
        <v>#NUM!</v>
      </c>
      <c r="H75" s="25" t="e">
        <f t="shared" si="8"/>
        <v>#NUM!</v>
      </c>
      <c r="I75" s="25" t="e">
        <f t="shared" si="9"/>
        <v>#NUM!</v>
      </c>
      <c r="J75" s="25" t="e">
        <f t="shared" si="10"/>
        <v>#NUM!</v>
      </c>
      <c r="K75" s="25" t="e">
        <f t="shared" si="11"/>
        <v>#NUM!</v>
      </c>
      <c r="L75" s="25" t="e">
        <f t="shared" si="12"/>
        <v>#NUM!</v>
      </c>
      <c r="M75" s="25" t="e">
        <f t="shared" si="13"/>
        <v>#NUM!</v>
      </c>
      <c r="N75" s="38"/>
      <c r="O75" s="50"/>
      <c r="P75" s="57" t="e">
        <f t="shared" ref="P75:P81" si="32">SUM(D75:M75)</f>
        <v>#NUM!</v>
      </c>
      <c r="Q75" s="81">
        <f t="shared" si="14"/>
        <v>20.333333333333332</v>
      </c>
      <c r="R75" s="52"/>
      <c r="S75" s="58">
        <f t="shared" si="15"/>
        <v>3</v>
      </c>
    </row>
    <row r="76" spans="1:19" x14ac:dyDescent="0.25">
      <c r="A76" s="6" t="s">
        <v>28</v>
      </c>
      <c r="B76" s="86" t="s">
        <v>16</v>
      </c>
      <c r="C76" s="88" t="e">
        <f>RANK(P76,P47:P81,0)</f>
        <v>#NUM!</v>
      </c>
      <c r="D76" s="61">
        <f t="shared" si="4"/>
        <v>39</v>
      </c>
      <c r="E76" s="25">
        <f t="shared" si="5"/>
        <v>38</v>
      </c>
      <c r="F76" s="25">
        <f t="shared" si="6"/>
        <v>38</v>
      </c>
      <c r="G76" s="25">
        <f t="shared" si="7"/>
        <v>36</v>
      </c>
      <c r="H76" s="25">
        <f t="shared" si="8"/>
        <v>35</v>
      </c>
      <c r="I76" s="25">
        <f t="shared" si="9"/>
        <v>35</v>
      </c>
      <c r="J76" s="25">
        <f t="shared" si="10"/>
        <v>35</v>
      </c>
      <c r="K76" s="25">
        <f t="shared" si="11"/>
        <v>34</v>
      </c>
      <c r="L76" s="25">
        <f t="shared" si="12"/>
        <v>34</v>
      </c>
      <c r="M76" s="25">
        <f t="shared" si="13"/>
        <v>34</v>
      </c>
      <c r="N76" s="38"/>
      <c r="O76" s="50"/>
      <c r="P76" s="57">
        <f t="shared" si="32"/>
        <v>358</v>
      </c>
      <c r="Q76" s="81">
        <f t="shared" si="14"/>
        <v>33.93333333333333</v>
      </c>
      <c r="R76" s="52"/>
      <c r="S76" s="58">
        <f t="shared" si="15"/>
        <v>15</v>
      </c>
    </row>
    <row r="77" spans="1:19" x14ac:dyDescent="0.25">
      <c r="A77" s="6" t="s">
        <v>29</v>
      </c>
      <c r="B77" s="86" t="s">
        <v>44</v>
      </c>
      <c r="C77" s="88" t="e">
        <f>RANK(P77,P47:P81,0)</f>
        <v>#NUM!</v>
      </c>
      <c r="D77" s="61" t="e">
        <f t="shared" si="4"/>
        <v>#NUM!</v>
      </c>
      <c r="E77" s="25" t="e">
        <f t="shared" si="5"/>
        <v>#NUM!</v>
      </c>
      <c r="F77" s="25" t="e">
        <f t="shared" si="6"/>
        <v>#NUM!</v>
      </c>
      <c r="G77" s="25" t="e">
        <f t="shared" si="7"/>
        <v>#NUM!</v>
      </c>
      <c r="H77" s="25" t="e">
        <f t="shared" si="8"/>
        <v>#NUM!</v>
      </c>
      <c r="I77" s="25" t="e">
        <f t="shared" si="9"/>
        <v>#NUM!</v>
      </c>
      <c r="J77" s="25" t="e">
        <f t="shared" si="10"/>
        <v>#NUM!</v>
      </c>
      <c r="K77" s="25" t="e">
        <f t="shared" si="11"/>
        <v>#NUM!</v>
      </c>
      <c r="L77" s="25" t="e">
        <f t="shared" si="12"/>
        <v>#NUM!</v>
      </c>
      <c r="M77" s="25" t="e">
        <f t="shared" si="13"/>
        <v>#NUM!</v>
      </c>
      <c r="N77" s="38"/>
      <c r="O77" s="50"/>
      <c r="P77" s="57" t="e">
        <f t="shared" si="32"/>
        <v>#NUM!</v>
      </c>
      <c r="Q77" s="81" t="e">
        <f t="shared" si="14"/>
        <v>#DIV/0!</v>
      </c>
      <c r="R77" s="52"/>
      <c r="S77" s="58">
        <f t="shared" si="15"/>
        <v>0</v>
      </c>
    </row>
    <row r="78" spans="1:19" x14ac:dyDescent="0.25">
      <c r="A78" s="6" t="s">
        <v>53</v>
      </c>
      <c r="B78" s="86" t="s">
        <v>20</v>
      </c>
      <c r="C78" s="88" t="e">
        <f>RANK(P78,P47:P81,0)</f>
        <v>#NUM!</v>
      </c>
      <c r="D78" s="61">
        <f t="shared" si="4"/>
        <v>30</v>
      </c>
      <c r="E78" s="25" t="e">
        <f t="shared" si="5"/>
        <v>#NUM!</v>
      </c>
      <c r="F78" s="25" t="e">
        <f t="shared" si="6"/>
        <v>#NUM!</v>
      </c>
      <c r="G78" s="25" t="e">
        <f t="shared" si="7"/>
        <v>#NUM!</v>
      </c>
      <c r="H78" s="25" t="e">
        <f t="shared" si="8"/>
        <v>#NUM!</v>
      </c>
      <c r="I78" s="25" t="e">
        <f t="shared" si="9"/>
        <v>#NUM!</v>
      </c>
      <c r="J78" s="25" t="e">
        <f t="shared" si="10"/>
        <v>#NUM!</v>
      </c>
      <c r="K78" s="25" t="e">
        <f t="shared" si="11"/>
        <v>#NUM!</v>
      </c>
      <c r="L78" s="25" t="e">
        <f t="shared" si="12"/>
        <v>#NUM!</v>
      </c>
      <c r="M78" s="25" t="e">
        <f t="shared" si="13"/>
        <v>#NUM!</v>
      </c>
      <c r="N78" s="38"/>
      <c r="O78" s="50"/>
      <c r="P78" s="57" t="e">
        <f t="shared" ref="P78" si="33">SUM(D78:M78)</f>
        <v>#NUM!</v>
      </c>
      <c r="Q78" s="81">
        <f t="shared" si="14"/>
        <v>30</v>
      </c>
      <c r="R78" s="52"/>
      <c r="S78" s="58">
        <f t="shared" si="15"/>
        <v>1</v>
      </c>
    </row>
    <row r="79" spans="1:19" x14ac:dyDescent="0.25">
      <c r="A79" s="6" t="s">
        <v>39</v>
      </c>
      <c r="B79" s="86" t="s">
        <v>24</v>
      </c>
      <c r="C79" s="88" t="e">
        <f>RANK(P79,P47:P81,0)</f>
        <v>#NUM!</v>
      </c>
      <c r="D79" s="61">
        <f t="shared" si="4"/>
        <v>38</v>
      </c>
      <c r="E79" s="25">
        <f t="shared" si="5"/>
        <v>38</v>
      </c>
      <c r="F79" s="25">
        <f t="shared" si="6"/>
        <v>37</v>
      </c>
      <c r="G79" s="25">
        <f t="shared" si="7"/>
        <v>36</v>
      </c>
      <c r="H79" s="25">
        <f t="shared" si="8"/>
        <v>35</v>
      </c>
      <c r="I79" s="25">
        <f t="shared" si="9"/>
        <v>35</v>
      </c>
      <c r="J79" s="25">
        <f t="shared" si="10"/>
        <v>35</v>
      </c>
      <c r="K79" s="25">
        <f t="shared" si="11"/>
        <v>35</v>
      </c>
      <c r="L79" s="25">
        <f t="shared" si="12"/>
        <v>34</v>
      </c>
      <c r="M79" s="25">
        <f t="shared" si="13"/>
        <v>34</v>
      </c>
      <c r="N79" s="38"/>
      <c r="O79" s="50"/>
      <c r="P79" s="57">
        <f t="shared" si="32"/>
        <v>357</v>
      </c>
      <c r="Q79" s="81">
        <f t="shared" si="14"/>
        <v>33.18181818181818</v>
      </c>
      <c r="R79" s="52"/>
      <c r="S79" s="58">
        <f t="shared" si="15"/>
        <v>22</v>
      </c>
    </row>
    <row r="80" spans="1:19" x14ac:dyDescent="0.25">
      <c r="A80" s="6" t="s">
        <v>30</v>
      </c>
      <c r="B80" s="86" t="s">
        <v>20</v>
      </c>
      <c r="C80" s="88" t="e">
        <f>RANK(P80,P47:P81,0)</f>
        <v>#NUM!</v>
      </c>
      <c r="D80" s="61">
        <f t="shared" si="4"/>
        <v>41</v>
      </c>
      <c r="E80" s="25">
        <f t="shared" si="5"/>
        <v>40</v>
      </c>
      <c r="F80" s="25">
        <f t="shared" si="6"/>
        <v>38</v>
      </c>
      <c r="G80" s="25">
        <f t="shared" si="7"/>
        <v>37</v>
      </c>
      <c r="H80" s="25">
        <f t="shared" si="8"/>
        <v>37</v>
      </c>
      <c r="I80" s="25">
        <f t="shared" si="9"/>
        <v>35</v>
      </c>
      <c r="J80" s="25">
        <f t="shared" si="10"/>
        <v>34</v>
      </c>
      <c r="K80" s="25">
        <f t="shared" si="11"/>
        <v>34</v>
      </c>
      <c r="L80" s="25">
        <f t="shared" si="12"/>
        <v>32</v>
      </c>
      <c r="M80" s="25">
        <f t="shared" si="13"/>
        <v>31</v>
      </c>
      <c r="N80" s="38"/>
      <c r="O80" s="50"/>
      <c r="P80" s="57">
        <f t="shared" si="32"/>
        <v>359</v>
      </c>
      <c r="Q80" s="81">
        <f t="shared" si="14"/>
        <v>31.476190476190474</v>
      </c>
      <c r="R80" s="52"/>
      <c r="S80" s="58">
        <f t="shared" si="15"/>
        <v>21</v>
      </c>
    </row>
    <row r="81" spans="1:19" ht="15.75" thickBot="1" x14ac:dyDescent="0.3">
      <c r="A81" s="6" t="s">
        <v>40</v>
      </c>
      <c r="B81" s="86" t="s">
        <v>41</v>
      </c>
      <c r="C81" s="89" t="e">
        <f>RANK(P81,P47:P81,0)</f>
        <v>#NUM!</v>
      </c>
      <c r="D81" s="61">
        <f t="shared" si="4"/>
        <v>41</v>
      </c>
      <c r="E81" s="25">
        <f t="shared" si="5"/>
        <v>39</v>
      </c>
      <c r="F81" s="25">
        <f t="shared" si="6"/>
        <v>39</v>
      </c>
      <c r="G81" s="25">
        <f t="shared" si="7"/>
        <v>38</v>
      </c>
      <c r="H81" s="25">
        <f t="shared" si="8"/>
        <v>36</v>
      </c>
      <c r="I81" s="25">
        <f t="shared" si="9"/>
        <v>36</v>
      </c>
      <c r="J81" s="25">
        <f t="shared" si="10"/>
        <v>34</v>
      </c>
      <c r="K81" s="25">
        <f t="shared" si="11"/>
        <v>33</v>
      </c>
      <c r="L81" s="25">
        <f t="shared" si="12"/>
        <v>31</v>
      </c>
      <c r="M81" s="25">
        <f t="shared" si="13"/>
        <v>31</v>
      </c>
      <c r="N81" s="38"/>
      <c r="O81" s="85"/>
      <c r="P81" s="108">
        <f t="shared" si="32"/>
        <v>358</v>
      </c>
      <c r="Q81" s="82">
        <f t="shared" si="14"/>
        <v>33.714285714285715</v>
      </c>
      <c r="R81" s="109"/>
      <c r="S81" s="110">
        <f t="shared" si="15"/>
        <v>14</v>
      </c>
    </row>
  </sheetData>
  <pageMargins left="0.25" right="0.25" top="0.75" bottom="0.75" header="0.3" footer="0.3"/>
  <pageSetup paperSize="9" scale="88" orientation="landscape" r:id="rId1"/>
  <rowBreaks count="2" manualBreakCount="2">
    <brk id="38" max="16383" man="1"/>
    <brk id="43" max="33" man="1"/>
  </rowBreaks>
  <ignoredErrors>
    <ignoredError sqref="AF38 AF6 AF24 AF10:AF16 AF19 AF21:AF22 AF28:AF29 AF8:AF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58121-DB90-4343-8EBD-8FA32E99F4EF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Tabelle1</vt:lpstr>
      <vt:lpstr>Tabelle4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Haider</dc:creator>
  <cp:lastModifiedBy>Golfclub Enzesfeld</cp:lastModifiedBy>
  <cp:lastPrinted>2024-04-13T12:16:30Z</cp:lastPrinted>
  <dcterms:created xsi:type="dcterms:W3CDTF">2010-04-08T09:47:19Z</dcterms:created>
  <dcterms:modified xsi:type="dcterms:W3CDTF">2026-10-12T13:23:00Z</dcterms:modified>
</cp:coreProperties>
</file>