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eterwolfl/Documents/Dokumente/White Birdies/01 White Birdies 2025/DO Ergebnisse/"/>
    </mc:Choice>
  </mc:AlternateContent>
  <xr:revisionPtr revIDLastSave="0" documentId="8_{9A56B49E-5658-6B43-B60F-5F514380C05D}" xr6:coauthVersionLast="47" xr6:coauthVersionMax="47" xr10:uidLastSave="{00000000-0000-0000-0000-000000000000}"/>
  <bookViews>
    <workbookView xWindow="0" yWindow="500" windowWidth="25440" windowHeight="15280" xr2:uid="{00000000-000D-0000-FFFF-FFFF00000000}"/>
  </bookViews>
  <sheets>
    <sheet name="Tabelle1" sheetId="1" r:id="rId1"/>
    <sheet name="Tabelle2" sheetId="2" r:id="rId2"/>
    <sheet name="Tabelle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3" i="1" l="1"/>
  <c r="S56" i="1"/>
  <c r="Q56" i="1"/>
  <c r="M56" i="1"/>
  <c r="L56" i="1"/>
  <c r="K56" i="1"/>
  <c r="J56" i="1"/>
  <c r="I56" i="1"/>
  <c r="H56" i="1"/>
  <c r="G56" i="1"/>
  <c r="F56" i="1"/>
  <c r="E56" i="1"/>
  <c r="D56" i="1"/>
  <c r="P56" i="1"/>
  <c r="C56" i="1"/>
  <c r="AF15" i="1"/>
  <c r="D57" i="1"/>
  <c r="E57" i="1"/>
  <c r="P57" i="1"/>
  <c r="C57" i="1"/>
  <c r="F57" i="1"/>
  <c r="S57" i="1"/>
  <c r="Q57" i="1"/>
  <c r="M57" i="1"/>
  <c r="L57" i="1"/>
  <c r="K57" i="1"/>
  <c r="J57" i="1"/>
  <c r="I57" i="1"/>
  <c r="H57" i="1"/>
  <c r="G57" i="1"/>
  <c r="AF16" i="1"/>
  <c r="S51" i="1"/>
  <c r="Q51" i="1"/>
  <c r="M51" i="1"/>
  <c r="L51" i="1"/>
  <c r="K51" i="1"/>
  <c r="J51" i="1"/>
  <c r="I51" i="1"/>
  <c r="H51" i="1"/>
  <c r="G51" i="1"/>
  <c r="F51" i="1"/>
  <c r="E51" i="1"/>
  <c r="D51" i="1"/>
  <c r="AF10" i="1"/>
  <c r="AF25" i="1"/>
  <c r="S66" i="1"/>
  <c r="Q66" i="1"/>
  <c r="M66" i="1"/>
  <c r="L66" i="1"/>
  <c r="K66" i="1"/>
  <c r="J66" i="1"/>
  <c r="I66" i="1"/>
  <c r="H66" i="1"/>
  <c r="G66" i="1"/>
  <c r="F66" i="1"/>
  <c r="E66" i="1"/>
  <c r="D66" i="1"/>
  <c r="P66" i="1"/>
  <c r="C66" i="1"/>
  <c r="I45" i="1"/>
  <c r="J45" i="1"/>
  <c r="K45" i="1"/>
  <c r="L45" i="1"/>
  <c r="M45" i="1"/>
  <c r="Q45" i="1"/>
  <c r="S45" i="1"/>
  <c r="I46" i="1"/>
  <c r="J46" i="1"/>
  <c r="K46" i="1"/>
  <c r="L46" i="1"/>
  <c r="M46" i="1"/>
  <c r="Q46" i="1"/>
  <c r="S46" i="1"/>
  <c r="I47" i="1"/>
  <c r="J47" i="1"/>
  <c r="K47" i="1"/>
  <c r="L47" i="1"/>
  <c r="M47" i="1"/>
  <c r="Q47" i="1"/>
  <c r="S47" i="1"/>
  <c r="I48" i="1"/>
  <c r="J48" i="1"/>
  <c r="K48" i="1"/>
  <c r="L48" i="1"/>
  <c r="M48" i="1"/>
  <c r="Q48" i="1"/>
  <c r="S48" i="1"/>
  <c r="I49" i="1"/>
  <c r="J49" i="1"/>
  <c r="K49" i="1"/>
  <c r="L49" i="1"/>
  <c r="M49" i="1"/>
  <c r="Q49" i="1"/>
  <c r="S49" i="1"/>
  <c r="I50" i="1"/>
  <c r="J50" i="1"/>
  <c r="K50" i="1"/>
  <c r="L50" i="1"/>
  <c r="M50" i="1"/>
  <c r="Q50" i="1"/>
  <c r="S50" i="1"/>
  <c r="I52" i="1"/>
  <c r="J52" i="1"/>
  <c r="K52" i="1"/>
  <c r="L52" i="1"/>
  <c r="M52" i="1"/>
  <c r="Q52" i="1"/>
  <c r="S52" i="1"/>
  <c r="I53" i="1"/>
  <c r="J53" i="1"/>
  <c r="K53" i="1"/>
  <c r="L53" i="1"/>
  <c r="M53" i="1"/>
  <c r="Q53" i="1"/>
  <c r="S53" i="1"/>
  <c r="I54" i="1"/>
  <c r="J54" i="1"/>
  <c r="K54" i="1"/>
  <c r="L54" i="1"/>
  <c r="M54" i="1"/>
  <c r="Q54" i="1"/>
  <c r="S54" i="1"/>
  <c r="I55" i="1"/>
  <c r="J55" i="1"/>
  <c r="K55" i="1"/>
  <c r="L55" i="1"/>
  <c r="M55" i="1"/>
  <c r="Q55" i="1"/>
  <c r="S55" i="1"/>
  <c r="I58" i="1"/>
  <c r="J58" i="1"/>
  <c r="K58" i="1"/>
  <c r="L58" i="1"/>
  <c r="M58" i="1"/>
  <c r="Q58" i="1"/>
  <c r="S58" i="1"/>
  <c r="I59" i="1"/>
  <c r="J59" i="1"/>
  <c r="K59" i="1"/>
  <c r="L59" i="1"/>
  <c r="M59" i="1"/>
  <c r="Q59" i="1"/>
  <c r="S59" i="1"/>
  <c r="I60" i="1"/>
  <c r="J60" i="1"/>
  <c r="K60" i="1"/>
  <c r="L60" i="1"/>
  <c r="M60" i="1"/>
  <c r="Q60" i="1"/>
  <c r="S60" i="1"/>
  <c r="I61" i="1"/>
  <c r="J61" i="1"/>
  <c r="K61" i="1"/>
  <c r="L61" i="1"/>
  <c r="M61" i="1"/>
  <c r="Q61" i="1"/>
  <c r="S61" i="1"/>
  <c r="I62" i="1"/>
  <c r="J62" i="1"/>
  <c r="K62" i="1"/>
  <c r="L62" i="1"/>
  <c r="M62" i="1"/>
  <c r="Q62" i="1"/>
  <c r="S62" i="1"/>
  <c r="I63" i="1"/>
  <c r="J63" i="1"/>
  <c r="K63" i="1"/>
  <c r="L63" i="1"/>
  <c r="M63" i="1"/>
  <c r="Q63" i="1"/>
  <c r="S63" i="1"/>
  <c r="I64" i="1"/>
  <c r="J64" i="1"/>
  <c r="K64" i="1"/>
  <c r="L64" i="1"/>
  <c r="M64" i="1"/>
  <c r="Q64" i="1"/>
  <c r="S64" i="1"/>
  <c r="I65" i="1"/>
  <c r="J65" i="1"/>
  <c r="K65" i="1"/>
  <c r="L65" i="1"/>
  <c r="M65" i="1"/>
  <c r="Q65" i="1"/>
  <c r="S65" i="1"/>
  <c r="I67" i="1"/>
  <c r="J67" i="1"/>
  <c r="K67" i="1"/>
  <c r="L67" i="1"/>
  <c r="M67" i="1"/>
  <c r="Q67" i="1"/>
  <c r="S67" i="1"/>
  <c r="I68" i="1"/>
  <c r="J68" i="1"/>
  <c r="K68" i="1"/>
  <c r="L68" i="1"/>
  <c r="M68" i="1"/>
  <c r="Q68" i="1"/>
  <c r="S68" i="1"/>
  <c r="I69" i="1"/>
  <c r="J69" i="1"/>
  <c r="K69" i="1"/>
  <c r="L69" i="1"/>
  <c r="M69" i="1"/>
  <c r="Q69" i="1"/>
  <c r="S69" i="1"/>
  <c r="I70" i="1"/>
  <c r="J70" i="1"/>
  <c r="K70" i="1"/>
  <c r="L70" i="1"/>
  <c r="M70" i="1"/>
  <c r="Q70" i="1"/>
  <c r="S70" i="1"/>
  <c r="I71" i="1"/>
  <c r="J71" i="1"/>
  <c r="K71" i="1"/>
  <c r="L71" i="1"/>
  <c r="M71" i="1"/>
  <c r="Q71" i="1"/>
  <c r="S71" i="1"/>
  <c r="I72" i="1"/>
  <c r="J72" i="1"/>
  <c r="K72" i="1"/>
  <c r="L72" i="1"/>
  <c r="M72" i="1"/>
  <c r="Q72" i="1"/>
  <c r="S72" i="1"/>
  <c r="I73" i="1"/>
  <c r="J73" i="1"/>
  <c r="K73" i="1"/>
  <c r="L73" i="1"/>
  <c r="M73" i="1"/>
  <c r="Q73" i="1"/>
  <c r="S73" i="1"/>
  <c r="I74" i="1"/>
  <c r="J74" i="1"/>
  <c r="K74" i="1"/>
  <c r="L74" i="1"/>
  <c r="M74" i="1"/>
  <c r="Q74" i="1"/>
  <c r="S74" i="1"/>
  <c r="I75" i="1"/>
  <c r="J75" i="1"/>
  <c r="K75" i="1"/>
  <c r="L75" i="1"/>
  <c r="M75" i="1"/>
  <c r="Q75" i="1"/>
  <c r="S75" i="1"/>
  <c r="H65" i="1"/>
  <c r="G65" i="1"/>
  <c r="F65" i="1"/>
  <c r="E65" i="1"/>
  <c r="D65" i="1"/>
  <c r="AF31" i="1"/>
  <c r="AF28" i="1"/>
  <c r="AF27" i="1"/>
  <c r="AF22" i="1"/>
  <c r="AF21" i="1"/>
  <c r="AF20" i="1"/>
  <c r="AF19" i="1"/>
  <c r="AF17" i="1"/>
  <c r="AF14" i="1"/>
  <c r="AF11" i="1"/>
  <c r="AF9" i="1"/>
  <c r="AF7" i="1"/>
  <c r="AF6" i="1"/>
  <c r="AF34" i="1"/>
  <c r="AF33" i="1"/>
  <c r="AF32" i="1"/>
  <c r="AF30" i="1"/>
  <c r="AF29" i="1"/>
  <c r="AF26" i="1"/>
  <c r="AF24" i="1"/>
  <c r="AF23" i="1"/>
  <c r="AF18" i="1"/>
  <c r="AF12" i="1"/>
  <c r="AF8" i="1"/>
  <c r="AF5" i="1"/>
  <c r="AF4" i="1"/>
  <c r="H64" i="1"/>
  <c r="G64" i="1"/>
  <c r="F64" i="1"/>
  <c r="E64" i="1"/>
  <c r="D64" i="1"/>
  <c r="H70" i="1"/>
  <c r="G70" i="1"/>
  <c r="F70" i="1"/>
  <c r="E70" i="1"/>
  <c r="D70" i="1"/>
  <c r="P70" i="1"/>
  <c r="C70" i="1"/>
  <c r="H75" i="1"/>
  <c r="G75" i="1"/>
  <c r="F75" i="1"/>
  <c r="E75" i="1"/>
  <c r="D75" i="1"/>
  <c r="P75" i="1"/>
  <c r="C75" i="1"/>
  <c r="H74" i="1"/>
  <c r="G74" i="1"/>
  <c r="F74" i="1"/>
  <c r="E74" i="1"/>
  <c r="D74" i="1"/>
  <c r="H73" i="1"/>
  <c r="G73" i="1"/>
  <c r="F73" i="1"/>
  <c r="E73" i="1"/>
  <c r="D73" i="1"/>
  <c r="P73" i="1"/>
  <c r="C73" i="1"/>
  <c r="H72" i="1"/>
  <c r="G72" i="1"/>
  <c r="F72" i="1"/>
  <c r="E72" i="1"/>
  <c r="D72" i="1"/>
  <c r="H71" i="1"/>
  <c r="G71" i="1"/>
  <c r="F71" i="1"/>
  <c r="E71" i="1"/>
  <c r="D71" i="1"/>
  <c r="H69" i="1"/>
  <c r="G69" i="1"/>
  <c r="F69" i="1"/>
  <c r="E69" i="1"/>
  <c r="D69" i="1"/>
  <c r="P69" i="1"/>
  <c r="C69" i="1"/>
  <c r="H68" i="1"/>
  <c r="G68" i="1"/>
  <c r="F68" i="1"/>
  <c r="E68" i="1"/>
  <c r="D68" i="1"/>
  <c r="H67" i="1"/>
  <c r="G67" i="1"/>
  <c r="F67" i="1"/>
  <c r="E67" i="1"/>
  <c r="D67" i="1"/>
  <c r="H63" i="1"/>
  <c r="G63" i="1"/>
  <c r="D63" i="1"/>
  <c r="E63" i="1"/>
  <c r="F63" i="1"/>
  <c r="H62" i="1"/>
  <c r="G62" i="1"/>
  <c r="P62" i="1"/>
  <c r="D45" i="1"/>
  <c r="E45" i="1"/>
  <c r="F45" i="1"/>
  <c r="G45" i="1"/>
  <c r="H45" i="1"/>
  <c r="P45" i="1"/>
  <c r="C62" i="1"/>
  <c r="F62" i="1"/>
  <c r="E62" i="1"/>
  <c r="D62" i="1"/>
  <c r="H61" i="1"/>
  <c r="G61" i="1"/>
  <c r="F61" i="1"/>
  <c r="E61" i="1"/>
  <c r="D61" i="1"/>
  <c r="P61" i="1"/>
  <c r="C61" i="1"/>
  <c r="H60" i="1"/>
  <c r="G60" i="1"/>
  <c r="F60" i="1"/>
  <c r="E60" i="1"/>
  <c r="D60" i="1"/>
  <c r="P60" i="1"/>
  <c r="C60" i="1"/>
  <c r="H59" i="1"/>
  <c r="G59" i="1"/>
  <c r="F59" i="1"/>
  <c r="E59" i="1"/>
  <c r="D59" i="1"/>
  <c r="P59" i="1"/>
  <c r="C59" i="1"/>
  <c r="H58" i="1"/>
  <c r="G58" i="1"/>
  <c r="F58" i="1"/>
  <c r="E58" i="1"/>
  <c r="D58" i="1"/>
  <c r="H55" i="1"/>
  <c r="G55" i="1"/>
  <c r="F55" i="1"/>
  <c r="E55" i="1"/>
  <c r="D55" i="1"/>
  <c r="H54" i="1"/>
  <c r="G54" i="1"/>
  <c r="F54" i="1"/>
  <c r="E54" i="1"/>
  <c r="D54" i="1"/>
  <c r="H53" i="1"/>
  <c r="G53" i="1"/>
  <c r="F53" i="1"/>
  <c r="E53" i="1"/>
  <c r="D53" i="1"/>
  <c r="P53" i="1"/>
  <c r="C53" i="1"/>
  <c r="H52" i="1"/>
  <c r="G52" i="1"/>
  <c r="F52" i="1"/>
  <c r="E52" i="1"/>
  <c r="D52" i="1"/>
  <c r="H50" i="1"/>
  <c r="G50" i="1"/>
  <c r="F50" i="1"/>
  <c r="E50" i="1"/>
  <c r="D50" i="1"/>
  <c r="H49" i="1"/>
  <c r="G49" i="1"/>
  <c r="F49" i="1"/>
  <c r="E49" i="1"/>
  <c r="D49" i="1"/>
  <c r="H48" i="1"/>
  <c r="G48" i="1"/>
  <c r="F48" i="1"/>
  <c r="E48" i="1"/>
  <c r="D48" i="1"/>
  <c r="H47" i="1"/>
  <c r="G47" i="1"/>
  <c r="F47" i="1"/>
  <c r="E47" i="1"/>
  <c r="D47" i="1"/>
  <c r="H46" i="1"/>
  <c r="G46" i="1"/>
  <c r="F46" i="1"/>
  <c r="E46" i="1"/>
  <c r="D46" i="1"/>
  <c r="P74" i="1"/>
  <c r="C74" i="1"/>
  <c r="P65" i="1"/>
  <c r="C65" i="1"/>
  <c r="P51" i="1"/>
  <c r="C51" i="1"/>
  <c r="P67" i="1"/>
  <c r="C67" i="1"/>
  <c r="P52" i="1"/>
  <c r="C52" i="1"/>
  <c r="P55" i="1"/>
  <c r="C55" i="1"/>
  <c r="P49" i="1"/>
  <c r="P47" i="1"/>
  <c r="C47" i="1"/>
  <c r="P46" i="1"/>
  <c r="P58" i="1"/>
  <c r="P50" i="1"/>
  <c r="P63" i="1"/>
  <c r="C46" i="1"/>
  <c r="P72" i="1"/>
  <c r="C72" i="1"/>
  <c r="P68" i="1"/>
  <c r="P48" i="1"/>
  <c r="C48" i="1"/>
  <c r="P54" i="1"/>
  <c r="C54" i="1"/>
  <c r="P71" i="1"/>
  <c r="C71" i="1"/>
  <c r="P64" i="1"/>
  <c r="C64" i="1"/>
  <c r="C45" i="1"/>
  <c r="C50" i="1"/>
  <c r="C68" i="1"/>
  <c r="C49" i="1"/>
  <c r="C63" i="1"/>
  <c r="C58" i="1"/>
</calcChain>
</file>

<file path=xl/sharedStrings.xml><?xml version="1.0" encoding="utf-8"?>
<sst xmlns="http://schemas.openxmlformats.org/spreadsheetml/2006/main" count="161" uniqueCount="92">
  <si>
    <t>Nachname</t>
  </si>
  <si>
    <t>Vorname</t>
  </si>
  <si>
    <t>Stvg. neu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</si>
  <si>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</si>
  <si>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</si>
  <si>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</si>
  <si>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</si>
  <si>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</si>
  <si>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</si>
  <si>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</si>
  <si>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</si>
  <si>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</si>
  <si>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</si>
  <si>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</si>
  <si>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</si>
  <si>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</si>
  <si>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</si>
  <si>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</si>
  <si>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</si>
  <si>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</si>
  <si>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</si>
  <si>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</si>
  <si>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</si>
  <si>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</si>
  <si>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</si>
  <si>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</si>
  <si>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</si>
  <si>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</si>
  <si>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</si>
  <si>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</si>
  <si>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</si>
  <si>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WÖLFL</t>
  </si>
  <si>
    <t>Stvg. alt</t>
  </si>
  <si>
    <t>Top 10</t>
  </si>
  <si>
    <t>Rang</t>
  </si>
  <si>
    <t>Seniorenliste Netto (Auswertung)</t>
  </si>
  <si>
    <t>Avg. ges.</t>
  </si>
  <si>
    <t>MÜLLER</t>
  </si>
  <si>
    <t>Anz. Runden</t>
  </si>
  <si>
    <t>TV neu</t>
  </si>
  <si>
    <t>WOBORNIK</t>
  </si>
  <si>
    <t>WÖHRER</t>
  </si>
  <si>
    <t>Wilfried</t>
  </si>
  <si>
    <t>BOEHRINGER</t>
  </si>
  <si>
    <t>Albert</t>
  </si>
  <si>
    <t xml:space="preserve">Peter </t>
  </si>
  <si>
    <t>KOVATS</t>
  </si>
  <si>
    <t>Erwin</t>
  </si>
  <si>
    <t>STOFFELLA</t>
  </si>
  <si>
    <t>Rudolf</t>
  </si>
  <si>
    <t>HEINZ</t>
  </si>
  <si>
    <t>Hans-Otto</t>
  </si>
  <si>
    <t>WOLF</t>
  </si>
  <si>
    <t>Werner</t>
  </si>
  <si>
    <t>SCHATTSCHNEIDER</t>
  </si>
  <si>
    <t>Joachim</t>
  </si>
  <si>
    <t>VENHODA</t>
  </si>
  <si>
    <t>RÖSCHL</t>
  </si>
  <si>
    <t>Helmut</t>
  </si>
  <si>
    <t>Jochim</t>
  </si>
  <si>
    <t>STADLER</t>
  </si>
  <si>
    <t>Thomas</t>
  </si>
  <si>
    <t>FOLTYN</t>
  </si>
  <si>
    <t>Jozef</t>
  </si>
  <si>
    <t>Seniorenliste Netto 2025</t>
  </si>
  <si>
    <t>KAISER</t>
  </si>
  <si>
    <t>Heinz</t>
  </si>
  <si>
    <t>03.04.</t>
  </si>
  <si>
    <t>10.04.</t>
  </si>
  <si>
    <t>17.04.</t>
  </si>
  <si>
    <t>24.04.</t>
  </si>
  <si>
    <t>30.04.</t>
  </si>
  <si>
    <t>21.05.</t>
  </si>
  <si>
    <t>28.05.</t>
  </si>
  <si>
    <t>05.06.</t>
  </si>
  <si>
    <t>11.06.</t>
  </si>
  <si>
    <t>18.06.</t>
  </si>
  <si>
    <t>26.06.</t>
  </si>
  <si>
    <t>03.07.</t>
  </si>
  <si>
    <t>10.07.</t>
  </si>
  <si>
    <t>16.07.</t>
  </si>
  <si>
    <t>24.7.</t>
  </si>
  <si>
    <t>HINTERECKER</t>
  </si>
  <si>
    <t>31.07.</t>
  </si>
  <si>
    <t>07.08.</t>
  </si>
  <si>
    <t>14.08.</t>
  </si>
  <si>
    <t>21.08.</t>
  </si>
  <si>
    <t>28.08.</t>
  </si>
  <si>
    <t>04.09.</t>
  </si>
  <si>
    <t>11.09.</t>
  </si>
  <si>
    <t>18.09.</t>
  </si>
  <si>
    <t>02.10.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</si>
</sst>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Tahoma"/>
      <family val="2"/>
    </font>
    <font>
      <b/>
      <sz val="10"/>
      <name val="Arial"/>
      <family val="2"/>
    </font>
    <font>
      <b/>
      <sz val="10"/>
      <color rgb="FF002060"/>
      <name val="Arial"/>
      <family val="2"/>
    </font>
    <font>
      <b/>
      <sz val="14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1" fillId="0" borderId="0" xfId="1"/>
    <xf numFmtId="0" fontId="5" fillId="2" borderId="3" xfId="1" applyFont="1" applyFill="1" applyBorder="1" applyAlignment="1">
      <alignment horizontal="left"/>
    </xf>
    <xf numFmtId="0" fontId="5" fillId="2" borderId="4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5" fillId="2" borderId="5" xfId="1" applyFont="1" applyFill="1" applyBorder="1" applyAlignment="1">
      <alignment horizontal="left"/>
    </xf>
    <xf numFmtId="0" fontId="4" fillId="3" borderId="1" xfId="1" applyFont="1" applyFill="1" applyBorder="1" applyAlignment="1">
      <alignment horizontal="left"/>
    </xf>
    <xf numFmtId="0" fontId="4" fillId="3" borderId="2" xfId="1" applyFont="1" applyFill="1" applyBorder="1" applyAlignment="1">
      <alignment horizontal="left"/>
    </xf>
    <xf numFmtId="0" fontId="12" fillId="0" borderId="0" xfId="1" applyFont="1"/>
    <xf numFmtId="0" fontId="5" fillId="2" borderId="0" xfId="1" applyFont="1" applyFill="1" applyAlignment="1">
      <alignment horizontal="left"/>
    </xf>
    <xf numFmtId="0" fontId="4" fillId="3" borderId="1" xfId="1" applyFont="1" applyFill="1" applyBorder="1" applyAlignment="1">
      <alignment horizontal="left" vertical="center"/>
    </xf>
    <xf numFmtId="0" fontId="4" fillId="3" borderId="2" xfId="1" applyFont="1" applyFill="1" applyBorder="1" applyAlignment="1">
      <alignment horizontal="left" vertical="center"/>
    </xf>
    <xf numFmtId="0" fontId="6" fillId="3" borderId="19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16" fontId="4" fillId="3" borderId="1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16" fontId="4" fillId="3" borderId="2" xfId="1" applyNumberFormat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left" vertical="center"/>
    </xf>
    <xf numFmtId="0" fontId="1" fillId="3" borderId="22" xfId="1" applyFill="1" applyBorder="1" applyAlignment="1">
      <alignment horizontal="left" vertical="center"/>
    </xf>
    <xf numFmtId="0" fontId="0" fillId="0" borderId="0" xfId="0" applyAlignment="1">
      <alignment vertical="center"/>
    </xf>
    <xf numFmtId="164" fontId="10" fillId="0" borderId="14" xfId="1" applyNumberFormat="1" applyFont="1" applyBorder="1" applyAlignment="1">
      <alignment horizontal="center" vertical="center"/>
    </xf>
    <xf numFmtId="164" fontId="8" fillId="0" borderId="25" xfId="1" applyNumberFormat="1" applyFont="1" applyBorder="1" applyAlignment="1">
      <alignment horizontal="center" vertical="center"/>
    </xf>
    <xf numFmtId="1" fontId="11" fillId="4" borderId="14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1" fontId="6" fillId="2" borderId="11" xfId="1" applyNumberFormat="1" applyFont="1" applyFill="1" applyBorder="1" applyAlignment="1">
      <alignment horizontal="center" vertical="center"/>
    </xf>
    <xf numFmtId="1" fontId="6" fillId="2" borderId="1" xfId="1" applyNumberFormat="1" applyFont="1" applyFill="1" applyBorder="1" applyAlignment="1">
      <alignment horizontal="center" vertical="center"/>
    </xf>
    <xf numFmtId="1" fontId="1" fillId="2" borderId="1" xfId="2" applyNumberFormat="1" applyFont="1" applyFill="1" applyBorder="1" applyAlignment="1" applyProtection="1">
      <alignment horizontal="center" vertical="center"/>
    </xf>
    <xf numFmtId="1" fontId="1" fillId="2" borderId="1" xfId="1" applyNumberFormat="1" applyFill="1" applyBorder="1" applyAlignment="1">
      <alignment horizontal="center" vertical="center"/>
    </xf>
    <xf numFmtId="1" fontId="6" fillId="2" borderId="2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1" fontId="6" fillId="2" borderId="9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left" vertical="center"/>
    </xf>
    <xf numFmtId="164" fontId="10" fillId="5" borderId="14" xfId="1" applyNumberFormat="1" applyFont="1" applyFill="1" applyBorder="1" applyAlignment="1">
      <alignment horizontal="center" vertical="center"/>
    </xf>
    <xf numFmtId="1" fontId="6" fillId="5" borderId="9" xfId="1" applyNumberFormat="1" applyFont="1" applyFill="1" applyBorder="1" applyAlignment="1">
      <alignment horizontal="center" vertical="center"/>
    </xf>
    <xf numFmtId="1" fontId="6" fillId="5" borderId="1" xfId="1" applyNumberFormat="1" applyFont="1" applyFill="1" applyBorder="1" applyAlignment="1">
      <alignment horizontal="center" vertical="center"/>
    </xf>
    <xf numFmtId="1" fontId="1" fillId="5" borderId="1" xfId="2" applyNumberFormat="1" applyFont="1" applyFill="1" applyBorder="1" applyAlignment="1" applyProtection="1">
      <alignment horizontal="center" vertical="center"/>
    </xf>
    <xf numFmtId="1" fontId="6" fillId="5" borderId="2" xfId="1" applyNumberFormat="1" applyFont="1" applyFill="1" applyBorder="1" applyAlignment="1">
      <alignment horizontal="center" vertical="center"/>
    </xf>
    <xf numFmtId="164" fontId="8" fillId="5" borderId="25" xfId="1" applyNumberFormat="1" applyFont="1" applyFill="1" applyBorder="1" applyAlignment="1">
      <alignment horizontal="center" vertical="center"/>
    </xf>
    <xf numFmtId="1" fontId="11" fillId="5" borderId="14" xfId="1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1" fontId="6" fillId="0" borderId="9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1" fontId="1" fillId="0" borderId="1" xfId="2" applyNumberFormat="1" applyFont="1" applyFill="1" applyBorder="1" applyAlignment="1" applyProtection="1">
      <alignment horizontal="center" vertical="center"/>
    </xf>
    <xf numFmtId="1" fontId="6" fillId="0" borderId="2" xfId="1" applyNumberFormat="1" applyFont="1" applyBorder="1" applyAlignment="1">
      <alignment horizontal="center" vertical="center"/>
    </xf>
    <xf numFmtId="164" fontId="10" fillId="0" borderId="22" xfId="1" applyNumberFormat="1" applyFont="1" applyBorder="1" applyAlignment="1">
      <alignment horizontal="center" vertical="center"/>
    </xf>
    <xf numFmtId="164" fontId="8" fillId="0" borderId="21" xfId="1" applyNumberFormat="1" applyFont="1" applyBorder="1" applyAlignment="1">
      <alignment horizontal="center" vertical="center"/>
    </xf>
    <xf numFmtId="164" fontId="10" fillId="0" borderId="19" xfId="1" applyNumberFormat="1" applyFont="1" applyBorder="1" applyAlignment="1">
      <alignment horizontal="center" vertical="center"/>
    </xf>
    <xf numFmtId="164" fontId="8" fillId="0" borderId="19" xfId="1" applyNumberFormat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/>
    </xf>
    <xf numFmtId="1" fontId="6" fillId="2" borderId="12" xfId="1" applyNumberFormat="1" applyFont="1" applyFill="1" applyBorder="1" applyAlignment="1">
      <alignment horizontal="center" vertical="center"/>
    </xf>
    <xf numFmtId="0" fontId="5" fillId="5" borderId="5" xfId="1" applyFont="1" applyFill="1" applyBorder="1" applyAlignment="1">
      <alignment horizontal="left" vertical="center"/>
    </xf>
    <xf numFmtId="0" fontId="5" fillId="5" borderId="11" xfId="1" applyFont="1" applyFill="1" applyBorder="1" applyAlignment="1">
      <alignment horizontal="left" vertical="center"/>
    </xf>
    <xf numFmtId="164" fontId="10" fillId="5" borderId="19" xfId="1" applyNumberFormat="1" applyFont="1" applyFill="1" applyBorder="1" applyAlignment="1">
      <alignment horizontal="center" vertical="center"/>
    </xf>
    <xf numFmtId="1" fontId="6" fillId="5" borderId="12" xfId="1" applyNumberFormat="1" applyFont="1" applyFill="1" applyBorder="1" applyAlignment="1">
      <alignment horizontal="center" vertical="center"/>
    </xf>
    <xf numFmtId="164" fontId="8" fillId="5" borderId="19" xfId="1" applyNumberFormat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left" vertical="center"/>
    </xf>
    <xf numFmtId="1" fontId="11" fillId="4" borderId="22" xfId="1" applyNumberFormat="1" applyFont="1" applyFill="1" applyBorder="1" applyAlignment="1">
      <alignment horizontal="center" vertical="center"/>
    </xf>
    <xf numFmtId="1" fontId="11" fillId="4" borderId="19" xfId="1" applyNumberFormat="1" applyFont="1" applyFill="1" applyBorder="1" applyAlignment="1">
      <alignment horizontal="center" vertical="center"/>
    </xf>
    <xf numFmtId="16" fontId="4" fillId="3" borderId="13" xfId="1" applyNumberFormat="1" applyFont="1" applyFill="1" applyBorder="1" applyAlignment="1">
      <alignment horizontal="center" vertical="center"/>
    </xf>
    <xf numFmtId="1" fontId="1" fillId="5" borderId="9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1" fontId="6" fillId="2" borderId="6" xfId="1" applyNumberFormat="1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4" fillId="3" borderId="13" xfId="1" applyFont="1" applyFill="1" applyBorder="1" applyAlignment="1">
      <alignment horizontal="left" vertical="center"/>
    </xf>
    <xf numFmtId="0" fontId="4" fillId="3" borderId="17" xfId="1" applyFont="1" applyFill="1" applyBorder="1" applyAlignment="1">
      <alignment horizontal="left" vertical="center"/>
    </xf>
    <xf numFmtId="0" fontId="4" fillId="3" borderId="18" xfId="1" applyFont="1" applyFill="1" applyBorder="1" applyAlignment="1">
      <alignment horizontal="right" vertical="center"/>
    </xf>
    <xf numFmtId="0" fontId="4" fillId="3" borderId="19" xfId="1" applyFont="1" applyFill="1" applyBorder="1" applyAlignment="1">
      <alignment horizontal="right" vertical="center"/>
    </xf>
    <xf numFmtId="1" fontId="6" fillId="2" borderId="15" xfId="1" applyNumberFormat="1" applyFont="1" applyFill="1" applyBorder="1" applyAlignment="1">
      <alignment horizontal="center" vertical="center"/>
    </xf>
    <xf numFmtId="1" fontId="6" fillId="2" borderId="7" xfId="1" applyNumberFormat="1" applyFont="1" applyFill="1" applyBorder="1" applyAlignment="1">
      <alignment horizontal="center" vertical="center"/>
    </xf>
    <xf numFmtId="1" fontId="6" fillId="2" borderId="23" xfId="1" applyNumberFormat="1" applyFont="1" applyFill="1" applyBorder="1" applyAlignment="1">
      <alignment horizontal="center" vertical="center"/>
    </xf>
    <xf numFmtId="2" fontId="6" fillId="2" borderId="9" xfId="1" applyNumberFormat="1" applyFont="1" applyFill="1" applyBorder="1" applyAlignment="1">
      <alignment horizontal="right" vertical="center"/>
    </xf>
    <xf numFmtId="2" fontId="6" fillId="2" borderId="20" xfId="1" applyNumberFormat="1" applyFont="1" applyFill="1" applyBorder="1" applyAlignment="1">
      <alignment horizontal="right" vertical="center"/>
    </xf>
    <xf numFmtId="1" fontId="6" fillId="2" borderId="24" xfId="1" applyNumberFormat="1" applyFont="1" applyFill="1" applyBorder="1" applyAlignment="1">
      <alignment horizontal="right" vertical="center"/>
    </xf>
    <xf numFmtId="1" fontId="6" fillId="2" borderId="20" xfId="1" applyNumberFormat="1" applyFont="1" applyFill="1" applyBorder="1" applyAlignment="1">
      <alignment horizontal="center" vertical="center"/>
    </xf>
    <xf numFmtId="1" fontId="6" fillId="2" borderId="8" xfId="1" applyNumberFormat="1" applyFont="1" applyFill="1" applyBorder="1" applyAlignment="1">
      <alignment horizontal="center" vertical="center"/>
    </xf>
    <xf numFmtId="1" fontId="6" fillId="2" borderId="10" xfId="1" applyNumberFormat="1" applyFont="1" applyFill="1" applyBorder="1" applyAlignment="1">
      <alignment horizontal="center" vertical="center"/>
    </xf>
    <xf numFmtId="1" fontId="6" fillId="2" borderId="26" xfId="1" applyNumberFormat="1" applyFont="1" applyFill="1" applyBorder="1" applyAlignment="1">
      <alignment horizontal="center" vertical="center"/>
    </xf>
    <xf numFmtId="1" fontId="6" fillId="0" borderId="24" xfId="1" applyNumberFormat="1" applyFont="1" applyBorder="1" applyAlignment="1">
      <alignment horizontal="right" vertical="center"/>
    </xf>
    <xf numFmtId="0" fontId="4" fillId="3" borderId="19" xfId="1" applyFont="1" applyFill="1" applyBorder="1" applyAlignment="1">
      <alignment horizontal="center" vertical="center"/>
    </xf>
    <xf numFmtId="1" fontId="9" fillId="2" borderId="16" xfId="1" applyNumberFormat="1" applyFont="1" applyFill="1" applyBorder="1" applyAlignment="1">
      <alignment horizontal="center" vertical="center"/>
    </xf>
    <xf numFmtId="1" fontId="9" fillId="2" borderId="8" xfId="1" applyNumberFormat="1" applyFont="1" applyFill="1" applyBorder="1" applyAlignment="1">
      <alignment horizontal="center" vertical="center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5"/>
  <sheetViews>
    <sheetView tabSelected="1" view="pageBreakPreview" zoomScaleNormal="100" zoomScaleSheetLayoutView="100" workbookViewId="0">
      <selection activeCell="AA14" sqref="AA14"/>
    </sheetView>
  </sheetViews>
  <sheetFormatPr baseColWidth="10" defaultRowHeight="15" x14ac:dyDescent="0.2"/>
  <cols>
    <col min="1" max="1" width="18.6640625" customWidth="1"/>
    <col min="2" max="2" width="12.6640625" customWidth="1"/>
    <col min="3" max="3" width="8.5" style="20" customWidth="1"/>
    <col min="4" max="16" width="5.83203125" style="20" customWidth="1"/>
    <col min="17" max="17" width="8.5" style="20" customWidth="1"/>
    <col min="18" max="27" width="5.83203125" style="20" customWidth="1"/>
    <col min="28" max="28" width="6.33203125" style="20" customWidth="1"/>
    <col min="29" max="30" width="5.83203125" style="20" customWidth="1"/>
    <col min="31" max="32" width="11.5" style="20"/>
  </cols>
  <sheetData>
    <row r="1" spans="1:32" ht="18" x14ac:dyDescent="0.2">
      <c r="A1" s="9" t="s">
        <v>64</v>
      </c>
      <c r="B1" s="1"/>
      <c r="C1" s="68"/>
      <c r="D1" s="67"/>
      <c r="E1" s="68"/>
      <c r="F1" s="65"/>
      <c r="G1" s="67"/>
      <c r="H1" s="67"/>
      <c r="I1" s="67"/>
      <c r="J1" s="67"/>
      <c r="K1" s="69"/>
      <c r="L1" s="69"/>
      <c r="M1" s="69"/>
      <c r="N1" s="69"/>
      <c r="O1" s="69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</row>
    <row r="2" spans="1:32" ht="18.75" customHeight="1" thickBot="1" x14ac:dyDescent="0.25">
      <c r="A2" s="1"/>
      <c r="B2" s="1"/>
      <c r="C2" s="68"/>
      <c r="D2" s="67"/>
      <c r="E2" s="68"/>
      <c r="F2" s="65"/>
      <c r="G2" s="67"/>
      <c r="H2" s="67"/>
      <c r="I2" s="67"/>
      <c r="J2" s="67"/>
      <c r="K2" s="69"/>
      <c r="L2" s="69"/>
      <c r="M2" s="69"/>
      <c r="N2" s="69"/>
      <c r="O2" s="69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</row>
    <row r="3" spans="1:32" s="20" customFormat="1" ht="13.75" customHeight="1" thickBot="1" x14ac:dyDescent="0.25">
      <c r="A3" s="11" t="s">
        <v>0</v>
      </c>
      <c r="B3" s="12" t="s">
        <v>1</v>
      </c>
      <c r="C3" s="13" t="s">
        <v>32</v>
      </c>
      <c r="D3" s="63" t="s">
        <v>67</v>
      </c>
      <c r="E3" s="15" t="s">
        <v>68</v>
      </c>
      <c r="F3" s="14" t="s">
        <v>69</v>
      </c>
      <c r="G3" s="14" t="s">
        <v>70</v>
      </c>
      <c r="H3" s="14" t="s">
        <v>71</v>
      </c>
      <c r="I3" s="15" t="s">
        <v>72</v>
      </c>
      <c r="J3" s="15" t="s">
        <v>73</v>
      </c>
      <c r="K3" s="14" t="s">
        <v>74</v>
      </c>
      <c r="L3" s="14" t="s">
        <v>75</v>
      </c>
      <c r="M3" s="14" t="s">
        <v>76</v>
      </c>
      <c r="N3" s="14" t="s">
        <v>77</v>
      </c>
      <c r="O3" s="14" t="s">
        <v>78</v>
      </c>
      <c r="P3" s="14" t="s">
        <v>79</v>
      </c>
      <c r="Q3" s="14" t="s">
        <v>80</v>
      </c>
      <c r="R3" s="16" t="s">
        <v>81</v>
      </c>
      <c r="S3" s="17" t="s">
        <v>83</v>
      </c>
      <c r="T3" s="16" t="s">
        <v>84</v>
      </c>
      <c r="U3" s="16" t="s">
        <v>85</v>
      </c>
      <c r="V3" s="16" t="s">
        <v>86</v>
      </c>
      <c r="W3" s="16" t="s">
        <v>87</v>
      </c>
      <c r="X3" s="16" t="s">
        <v>88</v>
      </c>
      <c r="Y3" s="16" t="s">
        <v>89</v>
      </c>
      <c r="Z3" s="17" t="s">
        <v>90</v>
      </c>
      <c r="AA3" s="17" t="s">
        <v>91</v>
      </c>
      <c r="AB3" s="17"/>
      <c r="AC3" s="16"/>
      <c r="AD3" s="16"/>
      <c r="AE3" s="18" t="s">
        <v>2</v>
      </c>
      <c r="AF3" s="19" t="s">
        <v>39</v>
      </c>
    </row>
    <row r="4" spans="1:32" s="20" customFormat="1" ht="13.75" customHeight="1" thickBot="1" x14ac:dyDescent="0.25">
      <c r="A4" s="24" t="s">
        <v>3</v>
      </c>
      <c r="B4" s="25" t="s">
        <v>4</v>
      </c>
      <c r="C4" s="21">
        <v>17</v>
      </c>
      <c r="D4" s="26">
        <v>29</v>
      </c>
      <c r="E4" s="27">
        <v>29</v>
      </c>
      <c r="F4" s="28"/>
      <c r="G4" s="29"/>
      <c r="H4" s="27"/>
      <c r="I4" s="27"/>
      <c r="J4" s="27"/>
      <c r="K4" s="27"/>
      <c r="L4" s="27">
        <v>30</v>
      </c>
      <c r="M4" s="27"/>
      <c r="N4" s="27"/>
      <c r="O4" s="27"/>
      <c r="P4" s="27"/>
      <c r="Q4" s="27"/>
      <c r="R4" s="30"/>
      <c r="S4" s="30"/>
      <c r="T4" s="30">
        <v>31</v>
      </c>
      <c r="U4" s="30">
        <v>36</v>
      </c>
      <c r="V4" s="30"/>
      <c r="W4" s="30">
        <v>27</v>
      </c>
      <c r="X4" s="30"/>
      <c r="Y4" s="30">
        <v>32</v>
      </c>
      <c r="Z4" s="30">
        <v>29</v>
      </c>
      <c r="AA4" s="30">
        <v>25</v>
      </c>
      <c r="AB4" s="30"/>
      <c r="AC4" s="30"/>
      <c r="AD4" s="30"/>
      <c r="AE4" s="22">
        <v>18.899999999999999</v>
      </c>
      <c r="AF4" s="23">
        <f>(AE4*(126/113)+(71.6-72))</f>
        <v>20.674336283185834</v>
      </c>
    </row>
    <row r="5" spans="1:32" s="20" customFormat="1" ht="13.75" customHeight="1" thickBot="1" x14ac:dyDescent="0.25">
      <c r="A5" s="24" t="s">
        <v>5</v>
      </c>
      <c r="B5" s="25" t="s">
        <v>6</v>
      </c>
      <c r="C5" s="21">
        <v>19.100000000000001</v>
      </c>
      <c r="D5" s="26">
        <v>25</v>
      </c>
      <c r="E5" s="27">
        <v>29</v>
      </c>
      <c r="F5" s="28">
        <v>29</v>
      </c>
      <c r="G5" s="29"/>
      <c r="H5" s="27">
        <v>30</v>
      </c>
      <c r="I5" s="27">
        <v>32</v>
      </c>
      <c r="J5" s="27"/>
      <c r="K5" s="27">
        <v>24</v>
      </c>
      <c r="L5" s="27">
        <v>27</v>
      </c>
      <c r="M5" s="27"/>
      <c r="N5" s="27"/>
      <c r="O5" s="27"/>
      <c r="P5" s="27">
        <v>30</v>
      </c>
      <c r="Q5" s="27">
        <v>28</v>
      </c>
      <c r="R5" s="30">
        <v>32</v>
      </c>
      <c r="S5" s="30">
        <v>29</v>
      </c>
      <c r="T5" s="30">
        <v>31</v>
      </c>
      <c r="U5" s="30"/>
      <c r="V5" s="30"/>
      <c r="W5" s="30">
        <v>34</v>
      </c>
      <c r="X5" s="30">
        <v>32</v>
      </c>
      <c r="Y5" s="30">
        <v>26</v>
      </c>
      <c r="Z5" s="30">
        <v>31</v>
      </c>
      <c r="AA5" s="30">
        <v>25</v>
      </c>
      <c r="AB5" s="30"/>
      <c r="AC5" s="30"/>
      <c r="AD5" s="30"/>
      <c r="AE5" s="22">
        <v>24.4</v>
      </c>
      <c r="AF5" s="23">
        <f t="shared" ref="AF5:AF34" si="0">(AE5*(126/113)+(71.6-72))</f>
        <v>26.807079646017691</v>
      </c>
    </row>
    <row r="6" spans="1:32" s="20" customFormat="1" ht="13.75" customHeight="1" thickBot="1" x14ac:dyDescent="0.25">
      <c r="A6" s="34" t="s">
        <v>43</v>
      </c>
      <c r="B6" s="35" t="s">
        <v>44</v>
      </c>
      <c r="C6" s="36">
        <v>22.8</v>
      </c>
      <c r="D6" s="64"/>
      <c r="E6" s="38"/>
      <c r="F6" s="39"/>
      <c r="G6" s="38"/>
      <c r="H6" s="38">
        <v>24</v>
      </c>
      <c r="I6" s="38">
        <v>27</v>
      </c>
      <c r="J6" s="38">
        <v>23</v>
      </c>
      <c r="K6" s="38"/>
      <c r="L6" s="38">
        <v>34</v>
      </c>
      <c r="M6" s="38"/>
      <c r="N6" s="38"/>
      <c r="O6" s="38"/>
      <c r="P6" s="38">
        <v>36</v>
      </c>
      <c r="Q6" s="38"/>
      <c r="R6" s="40"/>
      <c r="S6" s="40"/>
      <c r="T6" s="40"/>
      <c r="U6" s="40"/>
      <c r="V6" s="40"/>
      <c r="W6" s="40"/>
      <c r="X6" s="40"/>
      <c r="Y6" s="40">
        <v>33</v>
      </c>
      <c r="Z6" s="40">
        <v>30</v>
      </c>
      <c r="AA6" s="40"/>
      <c r="AB6" s="40"/>
      <c r="AC6" s="40"/>
      <c r="AD6" s="40"/>
      <c r="AE6" s="41">
        <v>21.9</v>
      </c>
      <c r="AF6" s="42">
        <f>(AE6*122/113)+(69-72)</f>
        <v>20.644247787610617</v>
      </c>
    </row>
    <row r="7" spans="1:32" s="20" customFormat="1" ht="13.75" customHeight="1" thickBot="1" x14ac:dyDescent="0.25">
      <c r="A7" s="34" t="s">
        <v>8</v>
      </c>
      <c r="B7" s="35" t="s">
        <v>9</v>
      </c>
      <c r="C7" s="36">
        <v>26.4</v>
      </c>
      <c r="D7" s="37">
        <v>27</v>
      </c>
      <c r="E7" s="38">
        <v>23</v>
      </c>
      <c r="F7" s="39"/>
      <c r="G7" s="38">
        <v>25</v>
      </c>
      <c r="H7" s="38">
        <v>30</v>
      </c>
      <c r="I7" s="38"/>
      <c r="J7" s="38">
        <v>28</v>
      </c>
      <c r="K7" s="38"/>
      <c r="L7" s="38">
        <v>30</v>
      </c>
      <c r="M7" s="38"/>
      <c r="N7" s="38">
        <v>32</v>
      </c>
      <c r="O7" s="38">
        <v>34</v>
      </c>
      <c r="P7" s="38">
        <v>31</v>
      </c>
      <c r="Q7" s="38">
        <v>32</v>
      </c>
      <c r="R7" s="40">
        <v>30</v>
      </c>
      <c r="S7" s="40"/>
      <c r="T7" s="40">
        <v>20</v>
      </c>
      <c r="U7" s="40">
        <v>35</v>
      </c>
      <c r="V7" s="40">
        <v>42</v>
      </c>
      <c r="W7" s="40">
        <v>34</v>
      </c>
      <c r="X7" s="40"/>
      <c r="Y7" s="40">
        <v>26</v>
      </c>
      <c r="Z7" s="40"/>
      <c r="AA7" s="40">
        <v>20</v>
      </c>
      <c r="AB7" s="40"/>
      <c r="AC7" s="40"/>
      <c r="AD7" s="40"/>
      <c r="AE7" s="41">
        <v>34.5</v>
      </c>
      <c r="AF7" s="42">
        <f>(AE7*122/113)+(69-72)</f>
        <v>34.247787610619469</v>
      </c>
    </row>
    <row r="8" spans="1:32" s="20" customFormat="1" ht="13.75" customHeight="1" thickBot="1" x14ac:dyDescent="0.25">
      <c r="A8" s="34" t="s">
        <v>10</v>
      </c>
      <c r="B8" s="35" t="s">
        <v>11</v>
      </c>
      <c r="C8" s="36">
        <v>21.5</v>
      </c>
      <c r="D8" s="37">
        <v>18</v>
      </c>
      <c r="E8" s="38">
        <v>25</v>
      </c>
      <c r="F8" s="39">
        <v>35</v>
      </c>
      <c r="G8" s="38">
        <v>24</v>
      </c>
      <c r="H8" s="38">
        <v>17</v>
      </c>
      <c r="I8" s="38">
        <v>29</v>
      </c>
      <c r="J8" s="38"/>
      <c r="K8" s="38">
        <v>23</v>
      </c>
      <c r="L8" s="38">
        <v>24</v>
      </c>
      <c r="M8" s="38"/>
      <c r="N8" s="38"/>
      <c r="O8" s="38"/>
      <c r="P8" s="38"/>
      <c r="Q8" s="38">
        <v>30</v>
      </c>
      <c r="R8" s="40">
        <v>30</v>
      </c>
      <c r="S8" s="40">
        <v>44</v>
      </c>
      <c r="T8" s="40">
        <v>23</v>
      </c>
      <c r="U8" s="40">
        <v>35</v>
      </c>
      <c r="V8" s="40">
        <v>28</v>
      </c>
      <c r="W8" s="40">
        <v>37</v>
      </c>
      <c r="X8" s="40"/>
      <c r="Y8" s="40">
        <v>30</v>
      </c>
      <c r="Z8" s="40">
        <v>27</v>
      </c>
      <c r="AA8" s="40">
        <v>26</v>
      </c>
      <c r="AB8" s="40"/>
      <c r="AC8" s="40"/>
      <c r="AD8" s="40"/>
      <c r="AE8" s="41">
        <v>26.2</v>
      </c>
      <c r="AF8" s="42">
        <f>(AE8*122/113)+(69-72)</f>
        <v>25.286725663716815</v>
      </c>
    </row>
    <row r="9" spans="1:32" s="20" customFormat="1" ht="13.75" customHeight="1" thickBot="1" x14ac:dyDescent="0.25">
      <c r="A9" s="34" t="s">
        <v>12</v>
      </c>
      <c r="B9" s="35" t="s">
        <v>13</v>
      </c>
      <c r="C9" s="36">
        <v>26.4</v>
      </c>
      <c r="D9" s="37">
        <v>22</v>
      </c>
      <c r="E9" s="38">
        <v>22</v>
      </c>
      <c r="F9" s="39">
        <v>23</v>
      </c>
      <c r="G9" s="38">
        <v>17</v>
      </c>
      <c r="H9" s="38">
        <v>17</v>
      </c>
      <c r="I9" s="38">
        <v>14</v>
      </c>
      <c r="J9" s="38">
        <v>22</v>
      </c>
      <c r="K9" s="38">
        <v>28</v>
      </c>
      <c r="L9" s="38">
        <v>14</v>
      </c>
      <c r="M9" s="38">
        <v>26</v>
      </c>
      <c r="N9" s="38">
        <v>17</v>
      </c>
      <c r="O9" s="38">
        <v>23</v>
      </c>
      <c r="P9" s="38">
        <v>21</v>
      </c>
      <c r="Q9" s="38">
        <v>24</v>
      </c>
      <c r="R9" s="40">
        <v>20</v>
      </c>
      <c r="S9" s="40"/>
      <c r="T9" s="40">
        <v>24</v>
      </c>
      <c r="U9" s="40">
        <v>39</v>
      </c>
      <c r="V9" s="40"/>
      <c r="W9" s="40">
        <v>37</v>
      </c>
      <c r="X9" s="40">
        <v>29</v>
      </c>
      <c r="Y9" s="40">
        <v>32</v>
      </c>
      <c r="Z9" s="40">
        <v>33</v>
      </c>
      <c r="AA9" s="40">
        <v>22</v>
      </c>
      <c r="AB9" s="40"/>
      <c r="AC9" s="40"/>
      <c r="AD9" s="40"/>
      <c r="AE9" s="41">
        <v>36.4</v>
      </c>
      <c r="AF9" s="42">
        <f>(AE9*122/113)+(69-72)</f>
        <v>36.299115044247792</v>
      </c>
    </row>
    <row r="10" spans="1:32" s="20" customFormat="1" ht="13.75" customHeight="1" thickBot="1" x14ac:dyDescent="0.25">
      <c r="A10" s="43" t="s">
        <v>62</v>
      </c>
      <c r="B10" s="44" t="s">
        <v>63</v>
      </c>
      <c r="C10" s="21">
        <v>19.5</v>
      </c>
      <c r="D10" s="45"/>
      <c r="E10" s="46"/>
      <c r="F10" s="47">
        <v>29</v>
      </c>
      <c r="G10" s="46">
        <v>39</v>
      </c>
      <c r="H10" s="46"/>
      <c r="I10" s="46">
        <v>30</v>
      </c>
      <c r="J10" s="46"/>
      <c r="K10" s="46">
        <v>34</v>
      </c>
      <c r="L10" s="46"/>
      <c r="M10" s="46"/>
      <c r="N10" s="46"/>
      <c r="O10" s="46"/>
      <c r="P10" s="46">
        <v>39</v>
      </c>
      <c r="Q10" s="46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22">
        <v>18.8</v>
      </c>
      <c r="AF10" s="23">
        <f t="shared" si="0"/>
        <v>20.562831858407073</v>
      </c>
    </row>
    <row r="11" spans="1:32" s="20" customFormat="1" ht="13.75" customHeight="1" thickBot="1" x14ac:dyDescent="0.25">
      <c r="A11" s="34" t="s">
        <v>14</v>
      </c>
      <c r="B11" s="35" t="s">
        <v>7</v>
      </c>
      <c r="C11" s="36">
        <v>26.9</v>
      </c>
      <c r="D11" s="37">
        <v>17</v>
      </c>
      <c r="E11" s="38">
        <v>20</v>
      </c>
      <c r="F11" s="39">
        <v>27</v>
      </c>
      <c r="G11" s="38"/>
      <c r="H11" s="38">
        <v>23</v>
      </c>
      <c r="I11" s="38"/>
      <c r="J11" s="38"/>
      <c r="K11" s="38">
        <v>33</v>
      </c>
      <c r="L11" s="38"/>
      <c r="M11" s="38">
        <v>27</v>
      </c>
      <c r="N11" s="38">
        <v>25</v>
      </c>
      <c r="O11" s="38"/>
      <c r="P11" s="38"/>
      <c r="Q11" s="38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1">
        <v>32.1</v>
      </c>
      <c r="AF11" s="42">
        <f t="shared" ref="AF11" si="1">(AE11*122/113)+(69-72)</f>
        <v>31.656637168141593</v>
      </c>
    </row>
    <row r="12" spans="1:32" s="20" customFormat="1" ht="13.75" customHeight="1" thickBot="1" x14ac:dyDescent="0.25">
      <c r="A12" s="34" t="s">
        <v>15</v>
      </c>
      <c r="B12" s="35" t="s">
        <v>16</v>
      </c>
      <c r="C12" s="36">
        <v>22.3</v>
      </c>
      <c r="D12" s="37"/>
      <c r="E12" s="38"/>
      <c r="F12" s="39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40"/>
      <c r="S12" s="40">
        <v>26</v>
      </c>
      <c r="T12" s="40">
        <v>22</v>
      </c>
      <c r="U12" s="40"/>
      <c r="V12" s="40"/>
      <c r="W12" s="40"/>
      <c r="X12" s="40"/>
      <c r="Y12" s="40"/>
      <c r="Z12" s="40">
        <v>19</v>
      </c>
      <c r="AA12" s="40"/>
      <c r="AB12" s="40"/>
      <c r="AC12" s="40"/>
      <c r="AD12" s="40"/>
      <c r="AE12" s="41">
        <v>22.3</v>
      </c>
      <c r="AF12" s="42">
        <f>(AE12*122/113)+(69-72)</f>
        <v>21.076106194690265</v>
      </c>
    </row>
    <row r="13" spans="1:32" s="20" customFormat="1" ht="13.75" customHeight="1" thickBot="1" x14ac:dyDescent="0.25">
      <c r="A13" s="43" t="s">
        <v>17</v>
      </c>
      <c r="B13" s="44" t="s">
        <v>18</v>
      </c>
      <c r="C13" s="21">
        <v>20.6</v>
      </c>
      <c r="D13" s="45"/>
      <c r="E13" s="46"/>
      <c r="F13" s="47">
        <v>35</v>
      </c>
      <c r="G13" s="46">
        <v>31</v>
      </c>
      <c r="H13" s="46">
        <v>27</v>
      </c>
      <c r="I13" s="46"/>
      <c r="J13" s="46"/>
      <c r="K13" s="46"/>
      <c r="L13" s="46"/>
      <c r="M13" s="46"/>
      <c r="N13" s="46"/>
      <c r="O13" s="46"/>
      <c r="P13" s="46">
        <v>35</v>
      </c>
      <c r="Q13" s="46">
        <v>29</v>
      </c>
      <c r="R13" s="48">
        <v>28</v>
      </c>
      <c r="S13" s="48">
        <v>30</v>
      </c>
      <c r="T13" s="48">
        <v>36</v>
      </c>
      <c r="U13" s="48">
        <v>26</v>
      </c>
      <c r="V13" s="48">
        <v>36</v>
      </c>
      <c r="W13" s="48">
        <v>36</v>
      </c>
      <c r="X13" s="48">
        <v>30</v>
      </c>
      <c r="Y13" s="48">
        <v>33</v>
      </c>
      <c r="Z13" s="48">
        <v>34</v>
      </c>
      <c r="AA13" s="48">
        <v>32</v>
      </c>
      <c r="AB13" s="48"/>
      <c r="AC13" s="48"/>
      <c r="AD13" s="48"/>
      <c r="AE13" s="22">
        <v>21.2</v>
      </c>
      <c r="AF13" s="23">
        <f t="shared" si="0"/>
        <v>23.238938053097339</v>
      </c>
    </row>
    <row r="14" spans="1:32" s="20" customFormat="1" ht="13.75" customHeight="1" thickBot="1" x14ac:dyDescent="0.25">
      <c r="A14" s="34" t="s">
        <v>50</v>
      </c>
      <c r="B14" s="35" t="s">
        <v>51</v>
      </c>
      <c r="C14" s="36">
        <v>32.299999999999997</v>
      </c>
      <c r="D14" s="37"/>
      <c r="E14" s="38"/>
      <c r="F14" s="39"/>
      <c r="G14" s="38"/>
      <c r="H14" s="38"/>
      <c r="I14" s="38">
        <v>27</v>
      </c>
      <c r="J14" s="38">
        <v>33</v>
      </c>
      <c r="K14" s="38">
        <v>25</v>
      </c>
      <c r="L14" s="38">
        <v>23</v>
      </c>
      <c r="M14" s="38">
        <v>29</v>
      </c>
      <c r="N14" s="38">
        <v>27</v>
      </c>
      <c r="O14" s="38"/>
      <c r="P14" s="38"/>
      <c r="Q14" s="38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1">
        <v>34.299999999999997</v>
      </c>
      <c r="AF14" s="42">
        <f>(AE14*122/113)+(69-72)</f>
        <v>34.031858407079639</v>
      </c>
    </row>
    <row r="15" spans="1:32" s="20" customFormat="1" ht="13.75" customHeight="1" thickBot="1" x14ac:dyDescent="0.25">
      <c r="A15" s="43" t="s">
        <v>82</v>
      </c>
      <c r="B15" s="44" t="s">
        <v>19</v>
      </c>
      <c r="C15" s="21">
        <v>25.4</v>
      </c>
      <c r="D15" s="45"/>
      <c r="E15" s="46"/>
      <c r="F15" s="47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8"/>
      <c r="S15" s="48">
        <v>29</v>
      </c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22">
        <v>25.4</v>
      </c>
      <c r="AF15" s="23">
        <f t="shared" si="0"/>
        <v>27.922123893805303</v>
      </c>
    </row>
    <row r="16" spans="1:32" s="20" customFormat="1" ht="13.75" customHeight="1" thickBot="1" x14ac:dyDescent="0.25">
      <c r="A16" s="43" t="s">
        <v>65</v>
      </c>
      <c r="B16" s="44" t="s">
        <v>66</v>
      </c>
      <c r="C16" s="21">
        <v>22.1</v>
      </c>
      <c r="D16" s="45">
        <v>22</v>
      </c>
      <c r="E16" s="46">
        <v>25</v>
      </c>
      <c r="F16" s="47"/>
      <c r="G16" s="46"/>
      <c r="H16" s="46">
        <v>23</v>
      </c>
      <c r="I16" s="46"/>
      <c r="J16" s="46"/>
      <c r="K16" s="46"/>
      <c r="L16" s="46"/>
      <c r="M16" s="46"/>
      <c r="N16" s="46"/>
      <c r="O16" s="46"/>
      <c r="P16" s="46"/>
      <c r="Q16" s="46">
        <v>35</v>
      </c>
      <c r="R16" s="48">
        <v>39</v>
      </c>
      <c r="S16" s="48">
        <v>25</v>
      </c>
      <c r="T16" s="48">
        <v>30</v>
      </c>
      <c r="U16" s="48"/>
      <c r="V16" s="48"/>
      <c r="W16" s="48">
        <v>27</v>
      </c>
      <c r="X16" s="48"/>
      <c r="Y16" s="48"/>
      <c r="Z16" s="48"/>
      <c r="AA16" s="48"/>
      <c r="AB16" s="48"/>
      <c r="AC16" s="48"/>
      <c r="AD16" s="48"/>
      <c r="AE16" s="22">
        <v>21.6</v>
      </c>
      <c r="AF16" s="23">
        <f t="shared" si="0"/>
        <v>23.684955752212385</v>
      </c>
    </row>
    <row r="17" spans="1:32" s="20" customFormat="1" ht="13.75" customHeight="1" thickBot="1" x14ac:dyDescent="0.25">
      <c r="A17" s="34" t="s">
        <v>21</v>
      </c>
      <c r="B17" s="35" t="s">
        <v>19</v>
      </c>
      <c r="C17" s="36">
        <v>22.8</v>
      </c>
      <c r="D17" s="37">
        <v>26</v>
      </c>
      <c r="E17" s="38">
        <v>31</v>
      </c>
      <c r="F17" s="39"/>
      <c r="G17" s="38"/>
      <c r="H17" s="38"/>
      <c r="I17" s="38">
        <v>28</v>
      </c>
      <c r="J17" s="38">
        <v>31</v>
      </c>
      <c r="K17" s="38">
        <v>38</v>
      </c>
      <c r="L17" s="38">
        <v>31</v>
      </c>
      <c r="M17" s="38"/>
      <c r="N17" s="38">
        <v>33</v>
      </c>
      <c r="O17" s="38">
        <v>33</v>
      </c>
      <c r="P17" s="38">
        <v>33</v>
      </c>
      <c r="Q17" s="38">
        <v>25</v>
      </c>
      <c r="R17" s="40">
        <v>38</v>
      </c>
      <c r="S17" s="40">
        <v>32</v>
      </c>
      <c r="T17" s="40">
        <v>19</v>
      </c>
      <c r="U17" s="40">
        <v>36</v>
      </c>
      <c r="V17" s="40">
        <v>32</v>
      </c>
      <c r="W17" s="40">
        <v>32</v>
      </c>
      <c r="X17" s="40">
        <v>23</v>
      </c>
      <c r="Y17" s="40">
        <v>24</v>
      </c>
      <c r="Z17" s="40">
        <v>28</v>
      </c>
      <c r="AA17" s="40">
        <v>30</v>
      </c>
      <c r="AB17" s="40"/>
      <c r="AC17" s="40"/>
      <c r="AD17" s="40"/>
      <c r="AE17" s="41">
        <v>25.6</v>
      </c>
      <c r="AF17" s="42">
        <f>(AE17*122/113)+(69-72)</f>
        <v>24.638938053097348</v>
      </c>
    </row>
    <row r="18" spans="1:32" s="20" customFormat="1" ht="13.75" customHeight="1" thickBot="1" x14ac:dyDescent="0.25">
      <c r="A18" s="31" t="s">
        <v>46</v>
      </c>
      <c r="B18" s="32" t="s">
        <v>47</v>
      </c>
      <c r="C18" s="21">
        <v>24.8</v>
      </c>
      <c r="D18" s="33"/>
      <c r="E18" s="27"/>
      <c r="F18" s="28"/>
      <c r="G18" s="27"/>
      <c r="H18" s="27"/>
      <c r="I18" s="27"/>
      <c r="J18" s="27"/>
      <c r="K18" s="27"/>
      <c r="L18" s="27">
        <v>27</v>
      </c>
      <c r="M18" s="27"/>
      <c r="N18" s="27"/>
      <c r="O18" s="27"/>
      <c r="P18" s="27"/>
      <c r="Q18" s="27"/>
      <c r="R18" s="30"/>
      <c r="S18" s="30"/>
      <c r="T18" s="30"/>
      <c r="U18" s="30"/>
      <c r="V18" s="30"/>
      <c r="W18" s="30">
        <v>33</v>
      </c>
      <c r="X18" s="30"/>
      <c r="Y18" s="30"/>
      <c r="Z18" s="30"/>
      <c r="AA18" s="30"/>
      <c r="AB18" s="30"/>
      <c r="AC18" s="30"/>
      <c r="AD18" s="30"/>
      <c r="AE18" s="22">
        <v>24.4</v>
      </c>
      <c r="AF18" s="23">
        <f t="shared" si="0"/>
        <v>26.807079646017691</v>
      </c>
    </row>
    <row r="19" spans="1:32" s="20" customFormat="1" ht="13.75" customHeight="1" thickBot="1" x14ac:dyDescent="0.25">
      <c r="A19" s="34" t="s">
        <v>22</v>
      </c>
      <c r="B19" s="35" t="s">
        <v>23</v>
      </c>
      <c r="C19" s="36">
        <v>10.9</v>
      </c>
      <c r="D19" s="37"/>
      <c r="E19" s="38"/>
      <c r="F19" s="39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1">
        <v>10.9</v>
      </c>
      <c r="AF19" s="42">
        <f>(AE19*122/113)+(69-72)</f>
        <v>8.7681415929203528</v>
      </c>
    </row>
    <row r="20" spans="1:32" s="20" customFormat="1" ht="13.75" customHeight="1" thickBot="1" x14ac:dyDescent="0.25">
      <c r="A20" s="34" t="s">
        <v>37</v>
      </c>
      <c r="B20" s="35" t="s">
        <v>16</v>
      </c>
      <c r="C20" s="36">
        <v>26.4</v>
      </c>
      <c r="D20" s="37"/>
      <c r="E20" s="38"/>
      <c r="F20" s="39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1">
        <v>26.4</v>
      </c>
      <c r="AF20" s="42">
        <f>(AE20*122/113)+(69-72)</f>
        <v>25.502654867256634</v>
      </c>
    </row>
    <row r="21" spans="1:32" s="20" customFormat="1" ht="13.75" customHeight="1" thickBot="1" x14ac:dyDescent="0.25">
      <c r="A21" s="34" t="s">
        <v>25</v>
      </c>
      <c r="B21" s="35" t="s">
        <v>26</v>
      </c>
      <c r="C21" s="36">
        <v>26.4</v>
      </c>
      <c r="D21" s="37"/>
      <c r="E21" s="38">
        <v>23</v>
      </c>
      <c r="F21" s="39"/>
      <c r="G21" s="38">
        <v>15</v>
      </c>
      <c r="H21" s="38">
        <v>13</v>
      </c>
      <c r="I21" s="38">
        <v>23</v>
      </c>
      <c r="J21" s="38">
        <v>17</v>
      </c>
      <c r="K21" s="38"/>
      <c r="L21" s="38"/>
      <c r="M21" s="38"/>
      <c r="N21" s="38"/>
      <c r="O21" s="38"/>
      <c r="P21" s="38"/>
      <c r="Q21" s="38"/>
      <c r="R21" s="40">
        <v>15</v>
      </c>
      <c r="S21" s="40">
        <v>18</v>
      </c>
      <c r="T21" s="40">
        <v>19</v>
      </c>
      <c r="U21" s="40"/>
      <c r="V21" s="40"/>
      <c r="W21" s="40">
        <v>19</v>
      </c>
      <c r="X21" s="40"/>
      <c r="Y21" s="40"/>
      <c r="Z21" s="40">
        <v>16</v>
      </c>
      <c r="AA21" s="40"/>
      <c r="AB21" s="40"/>
      <c r="AC21" s="40"/>
      <c r="AD21" s="40"/>
      <c r="AE21" s="41">
        <v>26.4</v>
      </c>
      <c r="AF21" s="42">
        <f>(AE21*122/113)+(69-72)</f>
        <v>25.502654867256634</v>
      </c>
    </row>
    <row r="22" spans="1:32" s="20" customFormat="1" ht="13.75" customHeight="1" thickBot="1" x14ac:dyDescent="0.25">
      <c r="A22" s="34" t="s">
        <v>27</v>
      </c>
      <c r="B22" s="35" t="s">
        <v>23</v>
      </c>
      <c r="C22" s="36">
        <v>20</v>
      </c>
      <c r="D22" s="37">
        <v>27</v>
      </c>
      <c r="E22" s="38"/>
      <c r="F22" s="39">
        <v>23</v>
      </c>
      <c r="G22" s="38">
        <v>31</v>
      </c>
      <c r="H22" s="38">
        <v>32</v>
      </c>
      <c r="I22" s="38">
        <v>29</v>
      </c>
      <c r="J22" s="38">
        <v>32</v>
      </c>
      <c r="K22" s="38">
        <v>28</v>
      </c>
      <c r="L22" s="38">
        <v>32</v>
      </c>
      <c r="M22" s="38">
        <v>34</v>
      </c>
      <c r="N22" s="38">
        <v>38</v>
      </c>
      <c r="O22" s="38">
        <v>33</v>
      </c>
      <c r="P22" s="38"/>
      <c r="Q22" s="38">
        <v>31</v>
      </c>
      <c r="R22" s="40">
        <v>33</v>
      </c>
      <c r="S22" s="40">
        <v>35</v>
      </c>
      <c r="T22" s="40">
        <v>31</v>
      </c>
      <c r="U22" s="40">
        <v>35</v>
      </c>
      <c r="V22" s="40">
        <v>34</v>
      </c>
      <c r="W22" s="40">
        <v>35</v>
      </c>
      <c r="X22" s="40"/>
      <c r="Y22" s="40">
        <v>33</v>
      </c>
      <c r="Z22" s="40">
        <v>35</v>
      </c>
      <c r="AA22" s="40">
        <v>29</v>
      </c>
      <c r="AB22" s="40"/>
      <c r="AC22" s="40"/>
      <c r="AD22" s="40"/>
      <c r="AE22" s="41">
        <v>24.3</v>
      </c>
      <c r="AF22" s="42">
        <f>(AE22*122/113)+(69-72)</f>
        <v>23.235398230088496</v>
      </c>
    </row>
    <row r="23" spans="1:32" s="20" customFormat="1" ht="13.75" customHeight="1" thickBot="1" x14ac:dyDescent="0.25">
      <c r="A23" s="24" t="s">
        <v>57</v>
      </c>
      <c r="B23" s="25" t="s">
        <v>58</v>
      </c>
      <c r="C23" s="21">
        <v>24</v>
      </c>
      <c r="D23" s="26"/>
      <c r="E23" s="27"/>
      <c r="F23" s="28">
        <v>28</v>
      </c>
      <c r="G23" s="27"/>
      <c r="H23" s="27"/>
      <c r="I23" s="27">
        <v>46</v>
      </c>
      <c r="J23" s="27"/>
      <c r="K23" s="27"/>
      <c r="L23" s="27">
        <v>23</v>
      </c>
      <c r="M23" s="27"/>
      <c r="N23" s="27">
        <v>30</v>
      </c>
      <c r="O23" s="27">
        <v>26</v>
      </c>
      <c r="P23" s="27">
        <v>35</v>
      </c>
      <c r="Q23" s="27"/>
      <c r="R23" s="30">
        <v>31</v>
      </c>
      <c r="S23" s="30">
        <v>37</v>
      </c>
      <c r="T23" s="30"/>
      <c r="U23" s="30">
        <v>28</v>
      </c>
      <c r="V23" s="30">
        <v>35</v>
      </c>
      <c r="W23" s="30"/>
      <c r="X23" s="30">
        <v>18</v>
      </c>
      <c r="Y23" s="30">
        <v>31</v>
      </c>
      <c r="Z23" s="30"/>
      <c r="AA23" s="30">
        <v>38</v>
      </c>
      <c r="AB23" s="30"/>
      <c r="AC23" s="30"/>
      <c r="AD23" s="30"/>
      <c r="AE23" s="22">
        <v>23</v>
      </c>
      <c r="AF23" s="23">
        <f t="shared" si="0"/>
        <v>25.246017699115036</v>
      </c>
    </row>
    <row r="24" spans="1:32" s="20" customFormat="1" ht="13.75" customHeight="1" thickBot="1" x14ac:dyDescent="0.25">
      <c r="A24" s="24" t="s">
        <v>54</v>
      </c>
      <c r="B24" s="25" t="s">
        <v>55</v>
      </c>
      <c r="C24" s="21">
        <v>19.2</v>
      </c>
      <c r="D24" s="26"/>
      <c r="E24" s="27"/>
      <c r="F24" s="28"/>
      <c r="G24" s="27"/>
      <c r="H24" s="27"/>
      <c r="I24" s="27"/>
      <c r="J24" s="27"/>
      <c r="K24" s="27"/>
      <c r="L24" s="27"/>
      <c r="M24" s="27"/>
      <c r="N24" s="27">
        <v>32</v>
      </c>
      <c r="O24" s="27"/>
      <c r="P24" s="27"/>
      <c r="Q24" s="27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22">
        <v>18.7</v>
      </c>
      <c r="AF24" s="23">
        <f t="shared" si="0"/>
        <v>20.451327433628311</v>
      </c>
    </row>
    <row r="25" spans="1:32" s="20" customFormat="1" ht="13.75" customHeight="1" thickBot="1" x14ac:dyDescent="0.25">
      <c r="A25" s="24" t="s">
        <v>60</v>
      </c>
      <c r="B25" s="25" t="s">
        <v>61</v>
      </c>
      <c r="C25" s="49">
        <v>17.100000000000001</v>
      </c>
      <c r="D25" s="26"/>
      <c r="E25" s="27"/>
      <c r="F25" s="28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50">
        <v>15.4</v>
      </c>
      <c r="AF25" s="23">
        <f t="shared" si="0"/>
        <v>16.771681415929198</v>
      </c>
    </row>
    <row r="26" spans="1:32" s="20" customFormat="1" ht="13.75" customHeight="1" thickBot="1" x14ac:dyDescent="0.25">
      <c r="A26" s="31" t="s">
        <v>48</v>
      </c>
      <c r="B26" s="32" t="s">
        <v>49</v>
      </c>
      <c r="C26" s="49">
        <v>17</v>
      </c>
      <c r="D26" s="33"/>
      <c r="E26" s="27">
        <v>19</v>
      </c>
      <c r="F26" s="28">
        <v>16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30"/>
      <c r="S26" s="30"/>
      <c r="T26" s="30"/>
      <c r="U26" s="30"/>
      <c r="V26" s="30"/>
      <c r="W26" s="30"/>
      <c r="X26" s="30"/>
      <c r="Y26" s="30"/>
      <c r="Z26" s="30"/>
      <c r="AA26" s="30">
        <v>14</v>
      </c>
      <c r="AB26" s="30"/>
      <c r="AC26" s="30"/>
      <c r="AD26" s="30"/>
      <c r="AE26" s="50">
        <v>17</v>
      </c>
      <c r="AF26" s="23">
        <f t="shared" si="0"/>
        <v>18.555752212389375</v>
      </c>
    </row>
    <row r="27" spans="1:32" s="20" customFormat="1" ht="13.75" customHeight="1" thickBot="1" x14ac:dyDescent="0.25">
      <c r="A27" s="34" t="s">
        <v>28</v>
      </c>
      <c r="B27" s="35" t="s">
        <v>16</v>
      </c>
      <c r="C27" s="57">
        <v>22.6</v>
      </c>
      <c r="D27" s="37">
        <v>26</v>
      </c>
      <c r="E27" s="38"/>
      <c r="F27" s="39">
        <v>24</v>
      </c>
      <c r="G27" s="38">
        <v>34</v>
      </c>
      <c r="H27" s="38">
        <v>40</v>
      </c>
      <c r="I27" s="38">
        <v>36</v>
      </c>
      <c r="J27" s="38">
        <v>22</v>
      </c>
      <c r="K27" s="38">
        <v>24</v>
      </c>
      <c r="L27" s="38"/>
      <c r="M27" s="38"/>
      <c r="N27" s="38">
        <v>40</v>
      </c>
      <c r="O27" s="38">
        <v>25</v>
      </c>
      <c r="P27" s="38"/>
      <c r="Q27" s="38">
        <v>32</v>
      </c>
      <c r="R27" s="40">
        <v>20</v>
      </c>
      <c r="S27" s="40">
        <v>33</v>
      </c>
      <c r="T27" s="40">
        <v>27</v>
      </c>
      <c r="U27" s="40">
        <v>36</v>
      </c>
      <c r="V27" s="40">
        <v>32</v>
      </c>
      <c r="W27" s="40">
        <v>32</v>
      </c>
      <c r="X27" s="40"/>
      <c r="Y27" s="40">
        <v>31</v>
      </c>
      <c r="Z27" s="40"/>
      <c r="AA27" s="40">
        <v>27</v>
      </c>
      <c r="AB27" s="40"/>
      <c r="AC27" s="40"/>
      <c r="AD27" s="40"/>
      <c r="AE27" s="59">
        <v>22.8</v>
      </c>
      <c r="AF27" s="42">
        <f t="shared" ref="AF27:AF28" si="2">(AE27*122/113)+(69-72)</f>
        <v>21.615929203539821</v>
      </c>
    </row>
    <row r="28" spans="1:32" s="20" customFormat="1" ht="13.75" customHeight="1" thickBot="1" x14ac:dyDescent="0.25">
      <c r="A28" s="34" t="s">
        <v>29</v>
      </c>
      <c r="B28" s="35" t="s">
        <v>45</v>
      </c>
      <c r="C28" s="57">
        <v>30.1</v>
      </c>
      <c r="D28" s="37"/>
      <c r="E28" s="38"/>
      <c r="F28" s="39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>
        <v>17</v>
      </c>
      <c r="R28" s="40"/>
      <c r="S28" s="40"/>
      <c r="T28" s="40"/>
      <c r="U28" s="40">
        <v>16</v>
      </c>
      <c r="V28" s="40"/>
      <c r="W28" s="40"/>
      <c r="X28" s="40"/>
      <c r="Y28" s="40"/>
      <c r="Z28" s="40"/>
      <c r="AA28" s="40"/>
      <c r="AB28" s="40"/>
      <c r="AC28" s="40"/>
      <c r="AD28" s="40"/>
      <c r="AE28" s="59">
        <v>30.1</v>
      </c>
      <c r="AF28" s="42">
        <f t="shared" si="2"/>
        <v>29.497345132743362</v>
      </c>
    </row>
    <row r="29" spans="1:32" s="20" customFormat="1" ht="13.75" customHeight="1" thickBot="1" x14ac:dyDescent="0.25">
      <c r="A29" s="31" t="s">
        <v>56</v>
      </c>
      <c r="B29" s="32" t="s">
        <v>20</v>
      </c>
      <c r="C29" s="51">
        <v>26.4</v>
      </c>
      <c r="D29" s="33"/>
      <c r="E29" s="27"/>
      <c r="F29" s="28"/>
      <c r="G29" s="27"/>
      <c r="H29" s="27"/>
      <c r="I29" s="27"/>
      <c r="J29" s="27"/>
      <c r="K29" s="27"/>
      <c r="L29" s="27"/>
      <c r="M29" s="27"/>
      <c r="N29" s="27"/>
      <c r="O29" s="27"/>
      <c r="P29" s="27">
        <v>23</v>
      </c>
      <c r="Q29" s="27"/>
      <c r="R29" s="30"/>
      <c r="S29" s="30">
        <v>25</v>
      </c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52">
        <v>26</v>
      </c>
      <c r="AF29" s="23">
        <f t="shared" si="0"/>
        <v>28.591150442477868</v>
      </c>
    </row>
    <row r="30" spans="1:32" s="20" customFormat="1" ht="13.75" customHeight="1" thickBot="1" x14ac:dyDescent="0.25">
      <c r="A30" s="53" t="s">
        <v>40</v>
      </c>
      <c r="B30" s="32" t="s">
        <v>24</v>
      </c>
      <c r="C30" s="51">
        <v>18</v>
      </c>
      <c r="D30" s="54"/>
      <c r="E30" s="27">
        <v>36</v>
      </c>
      <c r="F30" s="28">
        <v>31</v>
      </c>
      <c r="G30" s="27"/>
      <c r="H30" s="27">
        <v>34</v>
      </c>
      <c r="I30" s="27">
        <v>32</v>
      </c>
      <c r="J30" s="27">
        <v>32</v>
      </c>
      <c r="K30" s="27"/>
      <c r="L30" s="27">
        <v>30</v>
      </c>
      <c r="M30" s="27">
        <v>40</v>
      </c>
      <c r="N30" s="27">
        <v>33</v>
      </c>
      <c r="O30" s="27">
        <v>38</v>
      </c>
      <c r="P30" s="27">
        <v>35</v>
      </c>
      <c r="Q30" s="27">
        <v>38</v>
      </c>
      <c r="R30" s="30">
        <v>27</v>
      </c>
      <c r="S30" s="30">
        <v>33</v>
      </c>
      <c r="T30" s="30">
        <v>23</v>
      </c>
      <c r="U30" s="30">
        <v>31</v>
      </c>
      <c r="V30" s="30">
        <v>38</v>
      </c>
      <c r="W30" s="30">
        <v>33</v>
      </c>
      <c r="X30" s="30">
        <v>27</v>
      </c>
      <c r="Y30" s="30">
        <v>27</v>
      </c>
      <c r="Z30" s="30">
        <v>29</v>
      </c>
      <c r="AA30" s="30"/>
      <c r="AB30" s="30"/>
      <c r="AC30" s="30"/>
      <c r="AD30" s="30"/>
      <c r="AE30" s="52">
        <v>16.399999999999999</v>
      </c>
      <c r="AF30" s="23">
        <f t="shared" si="0"/>
        <v>17.886725663716806</v>
      </c>
    </row>
    <row r="31" spans="1:32" s="20" customFormat="1" ht="13.75" customHeight="1" thickBot="1" x14ac:dyDescent="0.25">
      <c r="A31" s="55" t="s">
        <v>30</v>
      </c>
      <c r="B31" s="35" t="s">
        <v>20</v>
      </c>
      <c r="C31" s="57">
        <v>27.9</v>
      </c>
      <c r="D31" s="58">
        <v>10</v>
      </c>
      <c r="E31" s="38">
        <v>16</v>
      </c>
      <c r="F31" s="39">
        <v>10</v>
      </c>
      <c r="G31" s="38">
        <v>14</v>
      </c>
      <c r="H31" s="38"/>
      <c r="I31" s="38">
        <v>19</v>
      </c>
      <c r="J31" s="38"/>
      <c r="K31" s="38">
        <v>21</v>
      </c>
      <c r="L31" s="38">
        <v>23</v>
      </c>
      <c r="M31" s="38">
        <v>30</v>
      </c>
      <c r="N31" s="38"/>
      <c r="O31" s="38">
        <v>36</v>
      </c>
      <c r="P31" s="38">
        <v>34</v>
      </c>
      <c r="Q31" s="38">
        <v>32</v>
      </c>
      <c r="R31" s="40">
        <v>31</v>
      </c>
      <c r="S31" s="40">
        <v>33</v>
      </c>
      <c r="T31" s="40"/>
      <c r="U31" s="40">
        <v>32</v>
      </c>
      <c r="V31" s="40">
        <v>40</v>
      </c>
      <c r="W31" s="40">
        <v>37</v>
      </c>
      <c r="X31" s="40"/>
      <c r="Y31" s="40">
        <v>33</v>
      </c>
      <c r="Z31" s="40">
        <v>21</v>
      </c>
      <c r="AA31" s="40"/>
      <c r="AB31" s="40"/>
      <c r="AC31" s="40"/>
      <c r="AD31" s="40"/>
      <c r="AE31" s="59">
        <v>48.8</v>
      </c>
      <c r="AF31" s="42">
        <f t="shared" ref="AF31" si="3">(AE31*122/113)+(69-72)</f>
        <v>49.686725663716807</v>
      </c>
    </row>
    <row r="32" spans="1:32" s="20" customFormat="1" ht="13.75" customHeight="1" thickBot="1" x14ac:dyDescent="0.25">
      <c r="A32" s="55" t="s">
        <v>41</v>
      </c>
      <c r="B32" s="56" t="s">
        <v>42</v>
      </c>
      <c r="C32" s="57">
        <v>28.7</v>
      </c>
      <c r="D32" s="58">
        <v>19</v>
      </c>
      <c r="E32" s="38">
        <v>29</v>
      </c>
      <c r="F32" s="39">
        <v>21</v>
      </c>
      <c r="G32" s="38">
        <v>28</v>
      </c>
      <c r="H32" s="38">
        <v>28</v>
      </c>
      <c r="I32" s="38"/>
      <c r="J32" s="38"/>
      <c r="K32" s="38"/>
      <c r="L32" s="38"/>
      <c r="M32" s="38"/>
      <c r="N32" s="38"/>
      <c r="O32" s="38"/>
      <c r="P32" s="38"/>
      <c r="Q32" s="38">
        <v>24</v>
      </c>
      <c r="R32" s="40"/>
      <c r="S32" s="40">
        <v>33</v>
      </c>
      <c r="T32" s="40"/>
      <c r="U32" s="40"/>
      <c r="V32" s="40">
        <v>15</v>
      </c>
      <c r="W32" s="40"/>
      <c r="X32" s="40"/>
      <c r="Y32" s="40"/>
      <c r="Z32" s="40"/>
      <c r="AA32" s="40"/>
      <c r="AB32" s="40"/>
      <c r="AC32" s="40"/>
      <c r="AD32" s="40"/>
      <c r="AE32" s="59">
        <v>34.299999999999997</v>
      </c>
      <c r="AF32" s="42">
        <f>(AE32*122/113)+(69-72)</f>
        <v>34.031858407079639</v>
      </c>
    </row>
    <row r="33" spans="1:32" s="20" customFormat="1" ht="13.75" customHeight="1" thickBot="1" x14ac:dyDescent="0.25">
      <c r="A33" s="53" t="s">
        <v>52</v>
      </c>
      <c r="B33" s="60" t="s">
        <v>53</v>
      </c>
      <c r="C33" s="51">
        <v>16.5</v>
      </c>
      <c r="D33" s="54"/>
      <c r="E33" s="27"/>
      <c r="F33" s="28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52">
        <v>16.5</v>
      </c>
      <c r="AF33" s="61">
        <f t="shared" si="0"/>
        <v>17.998230088495568</v>
      </c>
    </row>
    <row r="34" spans="1:32" s="20" customFormat="1" ht="13.75" customHeight="1" thickBot="1" x14ac:dyDescent="0.25">
      <c r="A34" s="31" t="s">
        <v>31</v>
      </c>
      <c r="B34" s="60" t="s">
        <v>19</v>
      </c>
      <c r="C34" s="51">
        <v>22.1</v>
      </c>
      <c r="D34" s="33"/>
      <c r="E34" s="27"/>
      <c r="F34" s="28"/>
      <c r="G34" s="27"/>
      <c r="H34" s="27"/>
      <c r="I34" s="27"/>
      <c r="J34" s="27"/>
      <c r="K34" s="27">
        <v>15</v>
      </c>
      <c r="L34" s="27">
        <v>17</v>
      </c>
      <c r="M34" s="27">
        <v>19</v>
      </c>
      <c r="N34" s="27">
        <v>21</v>
      </c>
      <c r="O34" s="27"/>
      <c r="P34" s="27"/>
      <c r="Q34" s="27"/>
      <c r="R34" s="30"/>
      <c r="S34" s="30">
        <v>21</v>
      </c>
      <c r="T34" s="30">
        <v>23</v>
      </c>
      <c r="U34" s="30"/>
      <c r="V34" s="30"/>
      <c r="W34" s="30">
        <v>31</v>
      </c>
      <c r="X34" s="30"/>
      <c r="Y34" s="30"/>
      <c r="Z34" s="30"/>
      <c r="AA34" s="30"/>
      <c r="AB34" s="30"/>
      <c r="AC34" s="30"/>
      <c r="AD34" s="30"/>
      <c r="AE34" s="52">
        <v>22.1</v>
      </c>
      <c r="AF34" s="62">
        <f t="shared" si="0"/>
        <v>24.242477876106189</v>
      </c>
    </row>
    <row r="42" spans="1:32" ht="18" x14ac:dyDescent="0.2">
      <c r="A42" s="9" t="s">
        <v>35</v>
      </c>
      <c r="B42" s="1"/>
      <c r="C42" s="68"/>
      <c r="D42" s="67"/>
      <c r="E42" s="68"/>
      <c r="F42" s="65"/>
      <c r="G42" s="67"/>
      <c r="H42" s="67"/>
      <c r="I42" s="67"/>
      <c r="J42" s="67"/>
      <c r="K42" s="69"/>
      <c r="L42" s="69"/>
      <c r="M42" s="69"/>
      <c r="N42" s="69"/>
      <c r="O42" s="69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</row>
    <row r="43" spans="1:32" ht="16" thickBot="1" x14ac:dyDescent="0.25">
      <c r="A43" s="1"/>
      <c r="B43" s="1"/>
      <c r="C43" s="68"/>
      <c r="D43" s="67"/>
      <c r="E43" s="68"/>
      <c r="F43" s="65"/>
      <c r="G43" s="67"/>
      <c r="H43" s="67"/>
      <c r="I43" s="67"/>
      <c r="J43" s="67"/>
      <c r="K43" s="69"/>
      <c r="L43" s="69"/>
      <c r="M43" s="69"/>
      <c r="N43" s="69"/>
      <c r="O43" s="69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</row>
    <row r="44" spans="1:32" ht="16" thickBot="1" x14ac:dyDescent="0.25">
      <c r="A44" s="7" t="s">
        <v>0</v>
      </c>
      <c r="B44" s="8" t="s">
        <v>1</v>
      </c>
      <c r="C44" s="85" t="s">
        <v>34</v>
      </c>
      <c r="D44" s="70"/>
      <c r="E44" s="11"/>
      <c r="F44" s="11"/>
      <c r="G44" s="11"/>
      <c r="H44" s="11"/>
      <c r="I44" s="11"/>
      <c r="J44" s="11"/>
      <c r="K44" s="11"/>
      <c r="L44" s="11"/>
      <c r="M44" s="11"/>
      <c r="N44" s="12"/>
      <c r="O44" s="71"/>
      <c r="P44" s="72" t="s">
        <v>33</v>
      </c>
      <c r="Q44" s="73" t="s">
        <v>36</v>
      </c>
      <c r="R44" s="71" t="s">
        <v>38</v>
      </c>
      <c r="S44" s="72"/>
    </row>
    <row r="45" spans="1:32" x14ac:dyDescent="0.2">
      <c r="A45" s="2" t="s">
        <v>3</v>
      </c>
      <c r="B45" s="3" t="s">
        <v>4</v>
      </c>
      <c r="C45" s="86" t="e">
        <f>RANK(P45,P45:P75,0)</f>
        <v>#NUM!</v>
      </c>
      <c r="D45" s="26">
        <f t="shared" ref="D45:D75" si="4">LARGE(D4:AD4,1)</f>
        <v>36</v>
      </c>
      <c r="E45" s="66">
        <f t="shared" ref="E45:E75" si="5">LARGE(D4:AD4,2)</f>
        <v>32</v>
      </c>
      <c r="F45" s="66">
        <f t="shared" ref="F45:F75" si="6">LARGE(D4:AD4,3)</f>
        <v>31</v>
      </c>
      <c r="G45" s="66">
        <f t="shared" ref="G45:G75" si="7">LARGE(D4:AD4,4)</f>
        <v>30</v>
      </c>
      <c r="H45" s="66">
        <f t="shared" ref="H45:H75" si="8">LARGE(D4:AD4,5)</f>
        <v>29</v>
      </c>
      <c r="I45" s="66">
        <f t="shared" ref="I45:I75" si="9">LARGE(D4:AD4,6)</f>
        <v>29</v>
      </c>
      <c r="J45" s="66">
        <f t="shared" ref="J45:J75" si="10">LARGE(D4:AD4,7)</f>
        <v>29</v>
      </c>
      <c r="K45" s="66">
        <f t="shared" ref="K45:K75" si="11">LARGE(D4:AD4,8)</f>
        <v>27</v>
      </c>
      <c r="L45" s="66">
        <f t="shared" ref="L45:L75" si="12">LARGE(D4:AD4,9)</f>
        <v>25</v>
      </c>
      <c r="M45" s="74" t="e">
        <f t="shared" ref="M45:M75" si="13">LARGE(D4:AD4,10)</f>
        <v>#NUM!</v>
      </c>
      <c r="N45" s="33"/>
      <c r="O45" s="75"/>
      <c r="P45" s="76" t="e">
        <f>SUM(D45:M45)</f>
        <v>#NUM!</v>
      </c>
      <c r="Q45" s="77">
        <f t="shared" ref="Q45:Q70" si="14">AVERAGE(D4:AD4)</f>
        <v>29.777777777777779</v>
      </c>
      <c r="R45" s="78"/>
      <c r="S45" s="79">
        <f t="shared" ref="S45:S70" si="15">COUNT(D4:AD4)</f>
        <v>9</v>
      </c>
    </row>
    <row r="46" spans="1:32" x14ac:dyDescent="0.2">
      <c r="A46" s="2" t="s">
        <v>5</v>
      </c>
      <c r="B46" s="3" t="s">
        <v>6</v>
      </c>
      <c r="C46" s="86" t="e">
        <f>RANK(P46,P45:P75,0)</f>
        <v>#NUM!</v>
      </c>
      <c r="D46" s="26">
        <f t="shared" si="4"/>
        <v>34</v>
      </c>
      <c r="E46" s="66">
        <f t="shared" si="5"/>
        <v>32</v>
      </c>
      <c r="F46" s="66">
        <f t="shared" si="6"/>
        <v>32</v>
      </c>
      <c r="G46" s="66">
        <f t="shared" si="7"/>
        <v>32</v>
      </c>
      <c r="H46" s="66">
        <f t="shared" si="8"/>
        <v>31</v>
      </c>
      <c r="I46" s="66">
        <f t="shared" si="9"/>
        <v>31</v>
      </c>
      <c r="J46" s="66">
        <f t="shared" si="10"/>
        <v>30</v>
      </c>
      <c r="K46" s="66">
        <f t="shared" si="11"/>
        <v>30</v>
      </c>
      <c r="L46" s="66">
        <f t="shared" si="12"/>
        <v>29</v>
      </c>
      <c r="M46" s="74">
        <f t="shared" si="13"/>
        <v>29</v>
      </c>
      <c r="N46" s="33"/>
      <c r="O46" s="80"/>
      <c r="P46" s="76">
        <f t="shared" ref="P46:P63" si="16">SUM(D46:M46)</f>
        <v>310</v>
      </c>
      <c r="Q46" s="77">
        <f t="shared" si="14"/>
        <v>29.058823529411764</v>
      </c>
      <c r="R46" s="78"/>
      <c r="S46" s="79">
        <f t="shared" si="15"/>
        <v>17</v>
      </c>
    </row>
    <row r="47" spans="1:32" x14ac:dyDescent="0.2">
      <c r="A47" s="4" t="s">
        <v>43</v>
      </c>
      <c r="B47" s="5" t="s">
        <v>44</v>
      </c>
      <c r="C47" s="86" t="e">
        <f>RANK(P47,P45:P75,0)</f>
        <v>#NUM!</v>
      </c>
      <c r="D47" s="26">
        <f t="shared" si="4"/>
        <v>36</v>
      </c>
      <c r="E47" s="66">
        <f t="shared" si="5"/>
        <v>34</v>
      </c>
      <c r="F47" s="66">
        <f t="shared" si="6"/>
        <v>33</v>
      </c>
      <c r="G47" s="66">
        <f t="shared" si="7"/>
        <v>30</v>
      </c>
      <c r="H47" s="66">
        <f t="shared" si="8"/>
        <v>27</v>
      </c>
      <c r="I47" s="66">
        <f t="shared" si="9"/>
        <v>24</v>
      </c>
      <c r="J47" s="66">
        <f t="shared" si="10"/>
        <v>23</v>
      </c>
      <c r="K47" s="66" t="e">
        <f t="shared" si="11"/>
        <v>#NUM!</v>
      </c>
      <c r="L47" s="66" t="e">
        <f t="shared" si="12"/>
        <v>#NUM!</v>
      </c>
      <c r="M47" s="74" t="e">
        <f t="shared" si="13"/>
        <v>#NUM!</v>
      </c>
      <c r="N47" s="33"/>
      <c r="O47" s="81"/>
      <c r="P47" s="76" t="e">
        <f t="shared" si="16"/>
        <v>#NUM!</v>
      </c>
      <c r="Q47" s="77">
        <f t="shared" si="14"/>
        <v>29.571428571428573</v>
      </c>
      <c r="R47" s="78"/>
      <c r="S47" s="79">
        <f t="shared" si="15"/>
        <v>7</v>
      </c>
    </row>
    <row r="48" spans="1:32" x14ac:dyDescent="0.2">
      <c r="A48" s="4" t="s">
        <v>8</v>
      </c>
      <c r="B48" s="5" t="s">
        <v>9</v>
      </c>
      <c r="C48" s="86" t="e">
        <f>RANK(P48,P45:P75,0)</f>
        <v>#NUM!</v>
      </c>
      <c r="D48" s="26">
        <f t="shared" si="4"/>
        <v>42</v>
      </c>
      <c r="E48" s="66">
        <f t="shared" si="5"/>
        <v>35</v>
      </c>
      <c r="F48" s="66">
        <f t="shared" si="6"/>
        <v>34</v>
      </c>
      <c r="G48" s="66">
        <f t="shared" si="7"/>
        <v>34</v>
      </c>
      <c r="H48" s="66">
        <f t="shared" si="8"/>
        <v>32</v>
      </c>
      <c r="I48" s="66">
        <f t="shared" si="9"/>
        <v>32</v>
      </c>
      <c r="J48" s="66">
        <f t="shared" si="10"/>
        <v>31</v>
      </c>
      <c r="K48" s="66">
        <f t="shared" si="11"/>
        <v>30</v>
      </c>
      <c r="L48" s="66">
        <f t="shared" si="12"/>
        <v>30</v>
      </c>
      <c r="M48" s="74">
        <f t="shared" si="13"/>
        <v>30</v>
      </c>
      <c r="N48" s="33"/>
      <c r="O48" s="81"/>
      <c r="P48" s="76">
        <f t="shared" si="16"/>
        <v>330</v>
      </c>
      <c r="Q48" s="77">
        <f t="shared" si="14"/>
        <v>29.352941176470587</v>
      </c>
      <c r="R48" s="78"/>
      <c r="S48" s="79">
        <f t="shared" si="15"/>
        <v>17</v>
      </c>
    </row>
    <row r="49" spans="1:19" x14ac:dyDescent="0.2">
      <c r="A49" s="4" t="s">
        <v>10</v>
      </c>
      <c r="B49" s="5" t="s">
        <v>11</v>
      </c>
      <c r="C49" s="86" t="e">
        <f>RANK(P49,P45:P75,0)</f>
        <v>#NUM!</v>
      </c>
      <c r="D49" s="26">
        <f t="shared" si="4"/>
        <v>44</v>
      </c>
      <c r="E49" s="66">
        <f t="shared" si="5"/>
        <v>37</v>
      </c>
      <c r="F49" s="66">
        <f t="shared" si="6"/>
        <v>35</v>
      </c>
      <c r="G49" s="66">
        <f t="shared" si="7"/>
        <v>35</v>
      </c>
      <c r="H49" s="66">
        <f t="shared" si="8"/>
        <v>30</v>
      </c>
      <c r="I49" s="66">
        <f t="shared" si="9"/>
        <v>30</v>
      </c>
      <c r="J49" s="66">
        <f t="shared" si="10"/>
        <v>30</v>
      </c>
      <c r="K49" s="66">
        <f t="shared" si="11"/>
        <v>29</v>
      </c>
      <c r="L49" s="66">
        <f t="shared" si="12"/>
        <v>28</v>
      </c>
      <c r="M49" s="74">
        <f t="shared" si="13"/>
        <v>27</v>
      </c>
      <c r="N49" s="33"/>
      <c r="O49" s="81"/>
      <c r="P49" s="76">
        <f t="shared" si="16"/>
        <v>325</v>
      </c>
      <c r="Q49" s="77">
        <f t="shared" si="14"/>
        <v>28.055555555555557</v>
      </c>
      <c r="R49" s="78"/>
      <c r="S49" s="79">
        <f t="shared" si="15"/>
        <v>18</v>
      </c>
    </row>
    <row r="50" spans="1:19" x14ac:dyDescent="0.2">
      <c r="A50" s="4" t="s">
        <v>12</v>
      </c>
      <c r="B50" s="5" t="s">
        <v>13</v>
      </c>
      <c r="C50" s="86" t="e">
        <f>RANK(P50,P45:P75,0)</f>
        <v>#NUM!</v>
      </c>
      <c r="D50" s="26">
        <f t="shared" si="4"/>
        <v>39</v>
      </c>
      <c r="E50" s="66">
        <f t="shared" si="5"/>
        <v>37</v>
      </c>
      <c r="F50" s="66">
        <f t="shared" si="6"/>
        <v>33</v>
      </c>
      <c r="G50" s="66">
        <f t="shared" si="7"/>
        <v>32</v>
      </c>
      <c r="H50" s="66">
        <f t="shared" si="8"/>
        <v>29</v>
      </c>
      <c r="I50" s="66">
        <f t="shared" si="9"/>
        <v>28</v>
      </c>
      <c r="J50" s="66">
        <f t="shared" si="10"/>
        <v>26</v>
      </c>
      <c r="K50" s="66">
        <f t="shared" si="11"/>
        <v>24</v>
      </c>
      <c r="L50" s="66">
        <f t="shared" si="12"/>
        <v>24</v>
      </c>
      <c r="M50" s="74">
        <f t="shared" si="13"/>
        <v>23</v>
      </c>
      <c r="N50" s="33"/>
      <c r="O50" s="81"/>
      <c r="P50" s="76">
        <f t="shared" si="16"/>
        <v>295</v>
      </c>
      <c r="Q50" s="77">
        <f t="shared" si="14"/>
        <v>23.90909090909091</v>
      </c>
      <c r="R50" s="78"/>
      <c r="S50" s="79">
        <f t="shared" si="15"/>
        <v>22</v>
      </c>
    </row>
    <row r="51" spans="1:19" x14ac:dyDescent="0.2">
      <c r="A51" s="4" t="s">
        <v>62</v>
      </c>
      <c r="B51" s="5" t="s">
        <v>63</v>
      </c>
      <c r="C51" s="86" t="e">
        <f>RANK(P51,P45:P75,0)</f>
        <v>#NUM!</v>
      </c>
      <c r="D51" s="26">
        <f t="shared" si="4"/>
        <v>39</v>
      </c>
      <c r="E51" s="66">
        <f t="shared" si="5"/>
        <v>39</v>
      </c>
      <c r="F51" s="66">
        <f t="shared" si="6"/>
        <v>34</v>
      </c>
      <c r="G51" s="66">
        <f t="shared" si="7"/>
        <v>30</v>
      </c>
      <c r="H51" s="66">
        <f t="shared" si="8"/>
        <v>29</v>
      </c>
      <c r="I51" s="66" t="e">
        <f t="shared" si="9"/>
        <v>#NUM!</v>
      </c>
      <c r="J51" s="66" t="e">
        <f t="shared" si="10"/>
        <v>#NUM!</v>
      </c>
      <c r="K51" s="66" t="e">
        <f t="shared" si="11"/>
        <v>#NUM!</v>
      </c>
      <c r="L51" s="66" t="e">
        <f t="shared" si="12"/>
        <v>#NUM!</v>
      </c>
      <c r="M51" s="74" t="e">
        <f t="shared" si="13"/>
        <v>#NUM!</v>
      </c>
      <c r="N51" s="33"/>
      <c r="O51" s="81"/>
      <c r="P51" s="76" t="e">
        <f t="shared" ref="P51" si="17">SUM(D51:M51)</f>
        <v>#NUM!</v>
      </c>
      <c r="Q51" s="77">
        <f t="shared" si="14"/>
        <v>34.200000000000003</v>
      </c>
      <c r="R51" s="78"/>
      <c r="S51" s="79">
        <f t="shared" si="15"/>
        <v>5</v>
      </c>
    </row>
    <row r="52" spans="1:19" x14ac:dyDescent="0.2">
      <c r="A52" s="4" t="s">
        <v>14</v>
      </c>
      <c r="B52" s="5" t="s">
        <v>7</v>
      </c>
      <c r="C52" s="86" t="e">
        <f>RANK(P52,P45:P75,0)</f>
        <v>#NUM!</v>
      </c>
      <c r="D52" s="26">
        <f t="shared" si="4"/>
        <v>33</v>
      </c>
      <c r="E52" s="66">
        <f t="shared" si="5"/>
        <v>27</v>
      </c>
      <c r="F52" s="66">
        <f t="shared" si="6"/>
        <v>27</v>
      </c>
      <c r="G52" s="66">
        <f t="shared" si="7"/>
        <v>25</v>
      </c>
      <c r="H52" s="66">
        <f t="shared" si="8"/>
        <v>23</v>
      </c>
      <c r="I52" s="66">
        <f t="shared" si="9"/>
        <v>20</v>
      </c>
      <c r="J52" s="66">
        <f t="shared" si="10"/>
        <v>17</v>
      </c>
      <c r="K52" s="66" t="e">
        <f t="shared" si="11"/>
        <v>#NUM!</v>
      </c>
      <c r="L52" s="66" t="e">
        <f t="shared" si="12"/>
        <v>#NUM!</v>
      </c>
      <c r="M52" s="74" t="e">
        <f t="shared" si="13"/>
        <v>#NUM!</v>
      </c>
      <c r="N52" s="33"/>
      <c r="O52" s="75"/>
      <c r="P52" s="76" t="e">
        <f t="shared" si="16"/>
        <v>#NUM!</v>
      </c>
      <c r="Q52" s="77">
        <f t="shared" si="14"/>
        <v>24.571428571428573</v>
      </c>
      <c r="R52" s="78"/>
      <c r="S52" s="79">
        <f t="shared" si="15"/>
        <v>7</v>
      </c>
    </row>
    <row r="53" spans="1:19" x14ac:dyDescent="0.2">
      <c r="A53" s="4" t="s">
        <v>15</v>
      </c>
      <c r="B53" s="5" t="s">
        <v>16</v>
      </c>
      <c r="C53" s="86" t="e">
        <f>RANK(P53,P45:P75,0)</f>
        <v>#NUM!</v>
      </c>
      <c r="D53" s="26">
        <f t="shared" si="4"/>
        <v>26</v>
      </c>
      <c r="E53" s="66">
        <f t="shared" si="5"/>
        <v>22</v>
      </c>
      <c r="F53" s="66">
        <f t="shared" si="6"/>
        <v>19</v>
      </c>
      <c r="G53" s="66" t="e">
        <f t="shared" si="7"/>
        <v>#NUM!</v>
      </c>
      <c r="H53" s="66" t="e">
        <f t="shared" si="8"/>
        <v>#NUM!</v>
      </c>
      <c r="I53" s="66" t="e">
        <f t="shared" si="9"/>
        <v>#NUM!</v>
      </c>
      <c r="J53" s="66" t="e">
        <f t="shared" si="10"/>
        <v>#NUM!</v>
      </c>
      <c r="K53" s="66" t="e">
        <f t="shared" si="11"/>
        <v>#NUM!</v>
      </c>
      <c r="L53" s="66" t="e">
        <f t="shared" si="12"/>
        <v>#NUM!</v>
      </c>
      <c r="M53" s="74" t="e">
        <f t="shared" si="13"/>
        <v>#NUM!</v>
      </c>
      <c r="N53" s="33"/>
      <c r="O53" s="66"/>
      <c r="P53" s="82" t="e">
        <f t="shared" ref="P53" si="18">SUM(D53:M53)</f>
        <v>#NUM!</v>
      </c>
      <c r="Q53" s="77">
        <f t="shared" si="14"/>
        <v>22.333333333333332</v>
      </c>
      <c r="R53" s="78"/>
      <c r="S53" s="79">
        <f t="shared" si="15"/>
        <v>3</v>
      </c>
    </row>
    <row r="54" spans="1:19" x14ac:dyDescent="0.2">
      <c r="A54" s="4" t="s">
        <v>17</v>
      </c>
      <c r="B54" s="5" t="s">
        <v>18</v>
      </c>
      <c r="C54" s="86" t="e">
        <f>RANK(P54,P45:P75,0)</f>
        <v>#NUM!</v>
      </c>
      <c r="D54" s="26">
        <f t="shared" si="4"/>
        <v>36</v>
      </c>
      <c r="E54" s="66">
        <f t="shared" si="5"/>
        <v>36</v>
      </c>
      <c r="F54" s="66">
        <f t="shared" si="6"/>
        <v>36</v>
      </c>
      <c r="G54" s="66">
        <f t="shared" si="7"/>
        <v>35</v>
      </c>
      <c r="H54" s="66">
        <f t="shared" si="8"/>
        <v>35</v>
      </c>
      <c r="I54" s="66">
        <f t="shared" si="9"/>
        <v>34</v>
      </c>
      <c r="J54" s="66">
        <f t="shared" si="10"/>
        <v>33</v>
      </c>
      <c r="K54" s="66">
        <f t="shared" si="11"/>
        <v>32</v>
      </c>
      <c r="L54" s="66">
        <f t="shared" si="12"/>
        <v>31</v>
      </c>
      <c r="M54" s="74">
        <f t="shared" si="13"/>
        <v>30</v>
      </c>
      <c r="N54" s="33"/>
      <c r="O54" s="66"/>
      <c r="P54" s="76">
        <f t="shared" si="16"/>
        <v>338</v>
      </c>
      <c r="Q54" s="77">
        <f t="shared" si="14"/>
        <v>31.866666666666667</v>
      </c>
      <c r="R54" s="78"/>
      <c r="S54" s="79">
        <f t="shared" si="15"/>
        <v>15</v>
      </c>
    </row>
    <row r="55" spans="1:19" x14ac:dyDescent="0.2">
      <c r="A55" s="4" t="s">
        <v>50</v>
      </c>
      <c r="B55" s="5" t="s">
        <v>51</v>
      </c>
      <c r="C55" s="86" t="e">
        <f>RANK(P55,P45:P75,0)</f>
        <v>#NUM!</v>
      </c>
      <c r="D55" s="26">
        <f t="shared" si="4"/>
        <v>33</v>
      </c>
      <c r="E55" s="66">
        <f t="shared" si="5"/>
        <v>29</v>
      </c>
      <c r="F55" s="66">
        <f t="shared" si="6"/>
        <v>27</v>
      </c>
      <c r="G55" s="66">
        <f t="shared" si="7"/>
        <v>27</v>
      </c>
      <c r="H55" s="66">
        <f t="shared" si="8"/>
        <v>25</v>
      </c>
      <c r="I55" s="66">
        <f t="shared" si="9"/>
        <v>23</v>
      </c>
      <c r="J55" s="66" t="e">
        <f t="shared" si="10"/>
        <v>#NUM!</v>
      </c>
      <c r="K55" s="66" t="e">
        <f t="shared" si="11"/>
        <v>#NUM!</v>
      </c>
      <c r="L55" s="66" t="e">
        <f t="shared" si="12"/>
        <v>#NUM!</v>
      </c>
      <c r="M55" s="74" t="e">
        <f t="shared" si="13"/>
        <v>#NUM!</v>
      </c>
      <c r="N55" s="33"/>
      <c r="O55" s="66"/>
      <c r="P55" s="76" t="e">
        <f t="shared" si="16"/>
        <v>#NUM!</v>
      </c>
      <c r="Q55" s="77">
        <f t="shared" si="14"/>
        <v>27.333333333333332</v>
      </c>
      <c r="R55" s="78"/>
      <c r="S55" s="79">
        <f t="shared" si="15"/>
        <v>6</v>
      </c>
    </row>
    <row r="56" spans="1:19" x14ac:dyDescent="0.2">
      <c r="A56" s="2" t="s">
        <v>82</v>
      </c>
      <c r="B56" s="3" t="s">
        <v>19</v>
      </c>
      <c r="C56" s="86" t="e">
        <f>RANK(P56,P45:P75,0)</f>
        <v>#NUM!</v>
      </c>
      <c r="D56" s="26">
        <f t="shared" si="4"/>
        <v>29</v>
      </c>
      <c r="E56" s="66" t="e">
        <f t="shared" si="5"/>
        <v>#NUM!</v>
      </c>
      <c r="F56" s="66" t="e">
        <f t="shared" si="6"/>
        <v>#NUM!</v>
      </c>
      <c r="G56" s="66" t="e">
        <f t="shared" si="7"/>
        <v>#NUM!</v>
      </c>
      <c r="H56" s="66" t="e">
        <f t="shared" si="8"/>
        <v>#NUM!</v>
      </c>
      <c r="I56" s="66" t="e">
        <f t="shared" si="9"/>
        <v>#NUM!</v>
      </c>
      <c r="J56" s="66" t="e">
        <f t="shared" si="10"/>
        <v>#NUM!</v>
      </c>
      <c r="K56" s="66" t="e">
        <f t="shared" si="11"/>
        <v>#NUM!</v>
      </c>
      <c r="L56" s="66" t="e">
        <f t="shared" si="12"/>
        <v>#NUM!</v>
      </c>
      <c r="M56" s="74" t="e">
        <f t="shared" si="13"/>
        <v>#NUM!</v>
      </c>
      <c r="N56" s="33"/>
      <c r="O56" s="66"/>
      <c r="P56" s="76" t="e">
        <f t="shared" ref="P56" si="19">SUM(D56:M56)</f>
        <v>#NUM!</v>
      </c>
      <c r="Q56" s="77">
        <f t="shared" si="14"/>
        <v>29</v>
      </c>
      <c r="R56" s="78"/>
      <c r="S56" s="79">
        <f t="shared" si="15"/>
        <v>1</v>
      </c>
    </row>
    <row r="57" spans="1:19" x14ac:dyDescent="0.2">
      <c r="A57" s="2" t="s">
        <v>65</v>
      </c>
      <c r="B57" s="3" t="s">
        <v>66</v>
      </c>
      <c r="C57" s="86" t="e">
        <f>RANK(P57,P45:P75,0)</f>
        <v>#NUM!</v>
      </c>
      <c r="D57" s="26">
        <f t="shared" si="4"/>
        <v>39</v>
      </c>
      <c r="E57" s="66">
        <f t="shared" si="5"/>
        <v>35</v>
      </c>
      <c r="F57" s="66">
        <f t="shared" si="6"/>
        <v>30</v>
      </c>
      <c r="G57" s="66">
        <f t="shared" si="7"/>
        <v>27</v>
      </c>
      <c r="H57" s="66">
        <f t="shared" si="8"/>
        <v>25</v>
      </c>
      <c r="I57" s="66">
        <f t="shared" si="9"/>
        <v>25</v>
      </c>
      <c r="J57" s="66">
        <f t="shared" si="10"/>
        <v>23</v>
      </c>
      <c r="K57" s="66">
        <f t="shared" si="11"/>
        <v>22</v>
      </c>
      <c r="L57" s="66" t="e">
        <f t="shared" si="12"/>
        <v>#NUM!</v>
      </c>
      <c r="M57" s="74" t="e">
        <f t="shared" si="13"/>
        <v>#NUM!</v>
      </c>
      <c r="N57" s="33"/>
      <c r="O57" s="66"/>
      <c r="P57" s="76" t="e">
        <f t="shared" ref="P57" si="20">SUM(D57:M57)</f>
        <v>#NUM!</v>
      </c>
      <c r="Q57" s="77">
        <f t="shared" si="14"/>
        <v>28.25</v>
      </c>
      <c r="R57" s="78"/>
      <c r="S57" s="79">
        <f t="shared" si="15"/>
        <v>8</v>
      </c>
    </row>
    <row r="58" spans="1:19" x14ac:dyDescent="0.2">
      <c r="A58" s="2" t="s">
        <v>21</v>
      </c>
      <c r="B58" s="3" t="s">
        <v>19</v>
      </c>
      <c r="C58" s="86" t="e">
        <f>RANK(P58,P45:P75,0)</f>
        <v>#NUM!</v>
      </c>
      <c r="D58" s="26">
        <f t="shared" si="4"/>
        <v>38</v>
      </c>
      <c r="E58" s="66">
        <f t="shared" si="5"/>
        <v>38</v>
      </c>
      <c r="F58" s="66">
        <f t="shared" si="6"/>
        <v>36</v>
      </c>
      <c r="G58" s="66">
        <f t="shared" si="7"/>
        <v>33</v>
      </c>
      <c r="H58" s="66">
        <f t="shared" si="8"/>
        <v>33</v>
      </c>
      <c r="I58" s="66">
        <f t="shared" si="9"/>
        <v>33</v>
      </c>
      <c r="J58" s="66">
        <f t="shared" si="10"/>
        <v>32</v>
      </c>
      <c r="K58" s="66">
        <f t="shared" si="11"/>
        <v>32</v>
      </c>
      <c r="L58" s="66">
        <f t="shared" si="12"/>
        <v>32</v>
      </c>
      <c r="M58" s="74">
        <f t="shared" si="13"/>
        <v>31</v>
      </c>
      <c r="N58" s="33"/>
      <c r="O58" s="81"/>
      <c r="P58" s="76">
        <f t="shared" ref="P58:P59" si="21">SUM(D58:M58)</f>
        <v>338</v>
      </c>
      <c r="Q58" s="77">
        <f t="shared" si="14"/>
        <v>30.15</v>
      </c>
      <c r="R58" s="78"/>
      <c r="S58" s="79">
        <f t="shared" si="15"/>
        <v>20</v>
      </c>
    </row>
    <row r="59" spans="1:19" x14ac:dyDescent="0.2">
      <c r="A59" s="2" t="s">
        <v>46</v>
      </c>
      <c r="B59" s="3" t="s">
        <v>47</v>
      </c>
      <c r="C59" s="86" t="e">
        <f>RANK(P59,P45:P75,0)</f>
        <v>#NUM!</v>
      </c>
      <c r="D59" s="26">
        <f t="shared" si="4"/>
        <v>33</v>
      </c>
      <c r="E59" s="66">
        <f t="shared" si="5"/>
        <v>27</v>
      </c>
      <c r="F59" s="66" t="e">
        <f t="shared" si="6"/>
        <v>#NUM!</v>
      </c>
      <c r="G59" s="66" t="e">
        <f t="shared" si="7"/>
        <v>#NUM!</v>
      </c>
      <c r="H59" s="66" t="e">
        <f t="shared" si="8"/>
        <v>#NUM!</v>
      </c>
      <c r="I59" s="66" t="e">
        <f t="shared" si="9"/>
        <v>#NUM!</v>
      </c>
      <c r="J59" s="66" t="e">
        <f t="shared" si="10"/>
        <v>#NUM!</v>
      </c>
      <c r="K59" s="66" t="e">
        <f t="shared" si="11"/>
        <v>#NUM!</v>
      </c>
      <c r="L59" s="66" t="e">
        <f t="shared" si="12"/>
        <v>#NUM!</v>
      </c>
      <c r="M59" s="74" t="e">
        <f t="shared" si="13"/>
        <v>#NUM!</v>
      </c>
      <c r="N59" s="33"/>
      <c r="O59" s="75"/>
      <c r="P59" s="76" t="e">
        <f t="shared" si="21"/>
        <v>#NUM!</v>
      </c>
      <c r="Q59" s="77">
        <f t="shared" si="14"/>
        <v>30</v>
      </c>
      <c r="R59" s="78"/>
      <c r="S59" s="79">
        <f t="shared" si="15"/>
        <v>2</v>
      </c>
    </row>
    <row r="60" spans="1:19" x14ac:dyDescent="0.2">
      <c r="A60" s="4" t="s">
        <v>22</v>
      </c>
      <c r="B60" s="5" t="s">
        <v>23</v>
      </c>
      <c r="C60" s="86" t="e">
        <f>RANK(P60,P45:P75,0)</f>
        <v>#NUM!</v>
      </c>
      <c r="D60" s="26" t="e">
        <f t="shared" si="4"/>
        <v>#NUM!</v>
      </c>
      <c r="E60" s="66" t="e">
        <f t="shared" si="5"/>
        <v>#NUM!</v>
      </c>
      <c r="F60" s="66" t="e">
        <f t="shared" si="6"/>
        <v>#NUM!</v>
      </c>
      <c r="G60" s="66" t="e">
        <f t="shared" si="7"/>
        <v>#NUM!</v>
      </c>
      <c r="H60" s="66" t="e">
        <f t="shared" si="8"/>
        <v>#NUM!</v>
      </c>
      <c r="I60" s="66" t="e">
        <f t="shared" si="9"/>
        <v>#NUM!</v>
      </c>
      <c r="J60" s="66" t="e">
        <f t="shared" si="10"/>
        <v>#NUM!</v>
      </c>
      <c r="K60" s="66" t="e">
        <f t="shared" si="11"/>
        <v>#NUM!</v>
      </c>
      <c r="L60" s="66" t="e">
        <f t="shared" si="12"/>
        <v>#NUM!</v>
      </c>
      <c r="M60" s="74" t="e">
        <f t="shared" si="13"/>
        <v>#NUM!</v>
      </c>
      <c r="N60" s="33"/>
      <c r="O60" s="66"/>
      <c r="P60" s="76" t="e">
        <f t="shared" si="16"/>
        <v>#NUM!</v>
      </c>
      <c r="Q60" s="77" t="e">
        <f t="shared" si="14"/>
        <v>#DIV/0!</v>
      </c>
      <c r="R60" s="78"/>
      <c r="S60" s="79">
        <f t="shared" si="15"/>
        <v>0</v>
      </c>
    </row>
    <row r="61" spans="1:19" x14ac:dyDescent="0.2">
      <c r="A61" s="4" t="s">
        <v>37</v>
      </c>
      <c r="B61" s="5" t="s">
        <v>16</v>
      </c>
      <c r="C61" s="86" t="e">
        <f>RANK(P61,P45:P75,0)</f>
        <v>#NUM!</v>
      </c>
      <c r="D61" s="26" t="e">
        <f t="shared" si="4"/>
        <v>#NUM!</v>
      </c>
      <c r="E61" s="66" t="e">
        <f t="shared" si="5"/>
        <v>#NUM!</v>
      </c>
      <c r="F61" s="66" t="e">
        <f t="shared" si="6"/>
        <v>#NUM!</v>
      </c>
      <c r="G61" s="66" t="e">
        <f t="shared" si="7"/>
        <v>#NUM!</v>
      </c>
      <c r="H61" s="66" t="e">
        <f t="shared" si="8"/>
        <v>#NUM!</v>
      </c>
      <c r="I61" s="66" t="e">
        <f t="shared" si="9"/>
        <v>#NUM!</v>
      </c>
      <c r="J61" s="66" t="e">
        <f t="shared" si="10"/>
        <v>#NUM!</v>
      </c>
      <c r="K61" s="66" t="e">
        <f t="shared" si="11"/>
        <v>#NUM!</v>
      </c>
      <c r="L61" s="66" t="e">
        <f t="shared" si="12"/>
        <v>#NUM!</v>
      </c>
      <c r="M61" s="74" t="e">
        <f t="shared" si="13"/>
        <v>#NUM!</v>
      </c>
      <c r="N61" s="33"/>
      <c r="O61" s="66"/>
      <c r="P61" s="76" t="e">
        <f t="shared" ref="P61" si="22">SUM(D61:M61)</f>
        <v>#NUM!</v>
      </c>
      <c r="Q61" s="77" t="e">
        <f t="shared" si="14"/>
        <v>#DIV/0!</v>
      </c>
      <c r="R61" s="78"/>
      <c r="S61" s="79">
        <f t="shared" si="15"/>
        <v>0</v>
      </c>
    </row>
    <row r="62" spans="1:19" x14ac:dyDescent="0.2">
      <c r="A62" s="6" t="s">
        <v>25</v>
      </c>
      <c r="B62" s="5" t="s">
        <v>26</v>
      </c>
      <c r="C62" s="86" t="e">
        <f>RANK(P62,P45:P75,0)</f>
        <v>#NUM!</v>
      </c>
      <c r="D62" s="26">
        <f t="shared" si="4"/>
        <v>23</v>
      </c>
      <c r="E62" s="66">
        <f t="shared" si="5"/>
        <v>23</v>
      </c>
      <c r="F62" s="66">
        <f t="shared" si="6"/>
        <v>19</v>
      </c>
      <c r="G62" s="66">
        <f t="shared" si="7"/>
        <v>19</v>
      </c>
      <c r="H62" s="66">
        <f t="shared" si="8"/>
        <v>18</v>
      </c>
      <c r="I62" s="66">
        <f t="shared" si="9"/>
        <v>17</v>
      </c>
      <c r="J62" s="66">
        <f t="shared" si="10"/>
        <v>16</v>
      </c>
      <c r="K62" s="66">
        <f t="shared" si="11"/>
        <v>15</v>
      </c>
      <c r="L62" s="66">
        <f t="shared" si="12"/>
        <v>15</v>
      </c>
      <c r="M62" s="74">
        <f t="shared" si="13"/>
        <v>13</v>
      </c>
      <c r="N62" s="33"/>
      <c r="O62" s="66"/>
      <c r="P62" s="76">
        <f t="shared" si="16"/>
        <v>178</v>
      </c>
      <c r="Q62" s="77">
        <f t="shared" si="14"/>
        <v>17.8</v>
      </c>
      <c r="R62" s="78"/>
      <c r="S62" s="79">
        <f t="shared" si="15"/>
        <v>10</v>
      </c>
    </row>
    <row r="63" spans="1:19" x14ac:dyDescent="0.2">
      <c r="A63" s="6" t="s">
        <v>27</v>
      </c>
      <c r="B63" s="10" t="s">
        <v>23</v>
      </c>
      <c r="C63" s="87" t="e">
        <f>RANK(P63,P45:P75,0)</f>
        <v>#NUM!</v>
      </c>
      <c r="D63" s="27">
        <f t="shared" si="4"/>
        <v>38</v>
      </c>
      <c r="E63" s="27">
        <f t="shared" si="5"/>
        <v>35</v>
      </c>
      <c r="F63" s="27">
        <f t="shared" si="6"/>
        <v>35</v>
      </c>
      <c r="G63" s="27">
        <f t="shared" si="7"/>
        <v>35</v>
      </c>
      <c r="H63" s="27">
        <f t="shared" si="8"/>
        <v>35</v>
      </c>
      <c r="I63" s="27">
        <f t="shared" si="9"/>
        <v>34</v>
      </c>
      <c r="J63" s="27">
        <f t="shared" si="10"/>
        <v>34</v>
      </c>
      <c r="K63" s="27">
        <f t="shared" si="11"/>
        <v>33</v>
      </c>
      <c r="L63" s="27">
        <f t="shared" si="12"/>
        <v>33</v>
      </c>
      <c r="M63" s="27">
        <f t="shared" si="13"/>
        <v>33</v>
      </c>
      <c r="N63" s="54"/>
      <c r="O63" s="75"/>
      <c r="P63" s="83">
        <f t="shared" si="16"/>
        <v>345</v>
      </c>
      <c r="Q63" s="77">
        <f t="shared" si="14"/>
        <v>31.904761904761905</v>
      </c>
      <c r="R63" s="78"/>
      <c r="S63" s="84">
        <f t="shared" si="15"/>
        <v>21</v>
      </c>
    </row>
    <row r="64" spans="1:19" x14ac:dyDescent="0.2">
      <c r="A64" s="6" t="s">
        <v>57</v>
      </c>
      <c r="B64" s="6" t="s">
        <v>58</v>
      </c>
      <c r="C64" s="87" t="e">
        <f>RANK(P64,P45:P75,0)</f>
        <v>#NUM!</v>
      </c>
      <c r="D64" s="27">
        <f t="shared" si="4"/>
        <v>46</v>
      </c>
      <c r="E64" s="27">
        <f t="shared" si="5"/>
        <v>38</v>
      </c>
      <c r="F64" s="27">
        <f t="shared" si="6"/>
        <v>37</v>
      </c>
      <c r="G64" s="27">
        <f t="shared" si="7"/>
        <v>35</v>
      </c>
      <c r="H64" s="27">
        <f t="shared" si="8"/>
        <v>35</v>
      </c>
      <c r="I64" s="27">
        <f t="shared" si="9"/>
        <v>31</v>
      </c>
      <c r="J64" s="27">
        <f t="shared" si="10"/>
        <v>31</v>
      </c>
      <c r="K64" s="27">
        <f t="shared" si="11"/>
        <v>30</v>
      </c>
      <c r="L64" s="27">
        <f t="shared" si="12"/>
        <v>28</v>
      </c>
      <c r="M64" s="27">
        <f t="shared" si="13"/>
        <v>28</v>
      </c>
      <c r="N64" s="54"/>
      <c r="O64" s="75"/>
      <c r="P64" s="83">
        <f t="shared" ref="P64" si="23">SUM(D64:M64)</f>
        <v>339</v>
      </c>
      <c r="Q64" s="77">
        <f t="shared" si="14"/>
        <v>31.23076923076923</v>
      </c>
      <c r="R64" s="78"/>
      <c r="S64" s="84">
        <f t="shared" si="15"/>
        <v>13</v>
      </c>
    </row>
    <row r="65" spans="1:19" x14ac:dyDescent="0.2">
      <c r="A65" s="6" t="s">
        <v>54</v>
      </c>
      <c r="B65" s="6" t="s">
        <v>59</v>
      </c>
      <c r="C65" s="87" t="e">
        <f>RANK(P65,P45:P75,0)</f>
        <v>#NUM!</v>
      </c>
      <c r="D65" s="27">
        <f t="shared" si="4"/>
        <v>32</v>
      </c>
      <c r="E65" s="27" t="e">
        <f t="shared" si="5"/>
        <v>#NUM!</v>
      </c>
      <c r="F65" s="27" t="e">
        <f t="shared" si="6"/>
        <v>#NUM!</v>
      </c>
      <c r="G65" s="27" t="e">
        <f t="shared" si="7"/>
        <v>#NUM!</v>
      </c>
      <c r="H65" s="27" t="e">
        <f t="shared" si="8"/>
        <v>#NUM!</v>
      </c>
      <c r="I65" s="27" t="e">
        <f t="shared" si="9"/>
        <v>#NUM!</v>
      </c>
      <c r="J65" s="27" t="e">
        <f t="shared" si="10"/>
        <v>#NUM!</v>
      </c>
      <c r="K65" s="27" t="e">
        <f t="shared" si="11"/>
        <v>#NUM!</v>
      </c>
      <c r="L65" s="27" t="e">
        <f t="shared" si="12"/>
        <v>#NUM!</v>
      </c>
      <c r="M65" s="27" t="e">
        <f t="shared" si="13"/>
        <v>#NUM!</v>
      </c>
      <c r="N65" s="54"/>
      <c r="O65" s="75"/>
      <c r="P65" s="83" t="e">
        <f t="shared" ref="P65" si="24">SUM(D65:M65)</f>
        <v>#NUM!</v>
      </c>
      <c r="Q65" s="77">
        <f t="shared" si="14"/>
        <v>32</v>
      </c>
      <c r="R65" s="78"/>
      <c r="S65" s="84">
        <f t="shared" si="15"/>
        <v>1</v>
      </c>
    </row>
    <row r="66" spans="1:19" x14ac:dyDescent="0.2">
      <c r="A66" s="6" t="s">
        <v>60</v>
      </c>
      <c r="B66" s="6" t="s">
        <v>61</v>
      </c>
      <c r="C66" s="87" t="e">
        <f>RANK(P66,P45:P75,0)</f>
        <v>#NUM!</v>
      </c>
      <c r="D66" s="27" t="e">
        <f t="shared" si="4"/>
        <v>#NUM!</v>
      </c>
      <c r="E66" s="27" t="e">
        <f t="shared" si="5"/>
        <v>#NUM!</v>
      </c>
      <c r="F66" s="27" t="e">
        <f t="shared" si="6"/>
        <v>#NUM!</v>
      </c>
      <c r="G66" s="27" t="e">
        <f t="shared" si="7"/>
        <v>#NUM!</v>
      </c>
      <c r="H66" s="27" t="e">
        <f t="shared" si="8"/>
        <v>#NUM!</v>
      </c>
      <c r="I66" s="27" t="e">
        <f t="shared" si="9"/>
        <v>#NUM!</v>
      </c>
      <c r="J66" s="27" t="e">
        <f t="shared" si="10"/>
        <v>#NUM!</v>
      </c>
      <c r="K66" s="27" t="e">
        <f t="shared" si="11"/>
        <v>#NUM!</v>
      </c>
      <c r="L66" s="27" t="e">
        <f t="shared" si="12"/>
        <v>#NUM!</v>
      </c>
      <c r="M66" s="27" t="e">
        <f t="shared" si="13"/>
        <v>#NUM!</v>
      </c>
      <c r="N66" s="54"/>
      <c r="O66" s="75"/>
      <c r="P66" s="83" t="e">
        <f t="shared" ref="P66" si="25">SUM(D66:M66)</f>
        <v>#NUM!</v>
      </c>
      <c r="Q66" s="77" t="e">
        <f t="shared" si="14"/>
        <v>#DIV/0!</v>
      </c>
      <c r="R66" s="78"/>
      <c r="S66" s="84">
        <f t="shared" si="15"/>
        <v>0</v>
      </c>
    </row>
    <row r="67" spans="1:19" x14ac:dyDescent="0.2">
      <c r="A67" s="6" t="s">
        <v>48</v>
      </c>
      <c r="B67" s="6" t="s">
        <v>49</v>
      </c>
      <c r="C67" s="87" t="e">
        <f>RANK(P67,P45:P75,0)</f>
        <v>#NUM!</v>
      </c>
      <c r="D67" s="27">
        <f t="shared" si="4"/>
        <v>19</v>
      </c>
      <c r="E67" s="27">
        <f t="shared" si="5"/>
        <v>16</v>
      </c>
      <c r="F67" s="27">
        <f t="shared" si="6"/>
        <v>14</v>
      </c>
      <c r="G67" s="27" t="e">
        <f t="shared" si="7"/>
        <v>#NUM!</v>
      </c>
      <c r="H67" s="27" t="e">
        <f t="shared" si="8"/>
        <v>#NUM!</v>
      </c>
      <c r="I67" s="27" t="e">
        <f t="shared" si="9"/>
        <v>#NUM!</v>
      </c>
      <c r="J67" s="27" t="e">
        <f t="shared" si="10"/>
        <v>#NUM!</v>
      </c>
      <c r="K67" s="27" t="e">
        <f t="shared" si="11"/>
        <v>#NUM!</v>
      </c>
      <c r="L67" s="27" t="e">
        <f t="shared" si="12"/>
        <v>#NUM!</v>
      </c>
      <c r="M67" s="27" t="e">
        <f t="shared" si="13"/>
        <v>#NUM!</v>
      </c>
      <c r="N67" s="54"/>
      <c r="O67" s="75"/>
      <c r="P67" s="83" t="e">
        <f t="shared" ref="P67:P75" si="26">SUM(D67:M67)</f>
        <v>#NUM!</v>
      </c>
      <c r="Q67" s="77">
        <f t="shared" si="14"/>
        <v>16.333333333333332</v>
      </c>
      <c r="R67" s="78"/>
      <c r="S67" s="84">
        <f t="shared" si="15"/>
        <v>3</v>
      </c>
    </row>
    <row r="68" spans="1:19" x14ac:dyDescent="0.2">
      <c r="A68" s="6" t="s">
        <v>28</v>
      </c>
      <c r="B68" s="6" t="s">
        <v>16</v>
      </c>
      <c r="C68" s="87" t="e">
        <f>RANK(P68,P45:P75,0)</f>
        <v>#NUM!</v>
      </c>
      <c r="D68" s="27">
        <f t="shared" si="4"/>
        <v>40</v>
      </c>
      <c r="E68" s="27">
        <f t="shared" si="5"/>
        <v>40</v>
      </c>
      <c r="F68" s="27">
        <f t="shared" si="6"/>
        <v>36</v>
      </c>
      <c r="G68" s="27">
        <f t="shared" si="7"/>
        <v>36</v>
      </c>
      <c r="H68" s="27">
        <f t="shared" si="8"/>
        <v>34</v>
      </c>
      <c r="I68" s="27">
        <f t="shared" si="9"/>
        <v>33</v>
      </c>
      <c r="J68" s="27">
        <f t="shared" si="10"/>
        <v>32</v>
      </c>
      <c r="K68" s="27">
        <f t="shared" si="11"/>
        <v>32</v>
      </c>
      <c r="L68" s="27">
        <f t="shared" si="12"/>
        <v>32</v>
      </c>
      <c r="M68" s="27">
        <f t="shared" si="13"/>
        <v>31</v>
      </c>
      <c r="N68" s="54"/>
      <c r="O68" s="75"/>
      <c r="P68" s="83">
        <f t="shared" si="26"/>
        <v>346</v>
      </c>
      <c r="Q68" s="77">
        <f t="shared" si="14"/>
        <v>30.055555555555557</v>
      </c>
      <c r="R68" s="78"/>
      <c r="S68" s="84">
        <f t="shared" si="15"/>
        <v>18</v>
      </c>
    </row>
    <row r="69" spans="1:19" x14ac:dyDescent="0.2">
      <c r="A69" s="6" t="s">
        <v>29</v>
      </c>
      <c r="B69" s="6" t="s">
        <v>45</v>
      </c>
      <c r="C69" s="87" t="e">
        <f>RANK(P69,P45:P75,0)</f>
        <v>#NUM!</v>
      </c>
      <c r="D69" s="27">
        <f t="shared" si="4"/>
        <v>17</v>
      </c>
      <c r="E69" s="27">
        <f t="shared" si="5"/>
        <v>16</v>
      </c>
      <c r="F69" s="27" t="e">
        <f t="shared" si="6"/>
        <v>#NUM!</v>
      </c>
      <c r="G69" s="27" t="e">
        <f t="shared" si="7"/>
        <v>#NUM!</v>
      </c>
      <c r="H69" s="27" t="e">
        <f t="shared" si="8"/>
        <v>#NUM!</v>
      </c>
      <c r="I69" s="27" t="e">
        <f t="shared" si="9"/>
        <v>#NUM!</v>
      </c>
      <c r="J69" s="27" t="e">
        <f t="shared" si="10"/>
        <v>#NUM!</v>
      </c>
      <c r="K69" s="27" t="e">
        <f t="shared" si="11"/>
        <v>#NUM!</v>
      </c>
      <c r="L69" s="27" t="e">
        <f t="shared" si="12"/>
        <v>#NUM!</v>
      </c>
      <c r="M69" s="27" t="e">
        <f t="shared" si="13"/>
        <v>#NUM!</v>
      </c>
      <c r="N69" s="54"/>
      <c r="O69" s="75"/>
      <c r="P69" s="83" t="e">
        <f t="shared" si="26"/>
        <v>#NUM!</v>
      </c>
      <c r="Q69" s="77">
        <f t="shared" si="14"/>
        <v>16.5</v>
      </c>
      <c r="R69" s="78"/>
      <c r="S69" s="84">
        <f t="shared" si="15"/>
        <v>2</v>
      </c>
    </row>
    <row r="70" spans="1:19" x14ac:dyDescent="0.2">
      <c r="A70" s="6" t="s">
        <v>56</v>
      </c>
      <c r="B70" s="6" t="s">
        <v>20</v>
      </c>
      <c r="C70" s="87" t="e">
        <f>RANK(P70,P45:P75,0)</f>
        <v>#NUM!</v>
      </c>
      <c r="D70" s="27">
        <f t="shared" si="4"/>
        <v>25</v>
      </c>
      <c r="E70" s="27">
        <f t="shared" si="5"/>
        <v>23</v>
      </c>
      <c r="F70" s="27" t="e">
        <f t="shared" si="6"/>
        <v>#NUM!</v>
      </c>
      <c r="G70" s="27" t="e">
        <f t="shared" si="7"/>
        <v>#NUM!</v>
      </c>
      <c r="H70" s="27" t="e">
        <f t="shared" si="8"/>
        <v>#NUM!</v>
      </c>
      <c r="I70" s="27" t="e">
        <f t="shared" si="9"/>
        <v>#NUM!</v>
      </c>
      <c r="J70" s="27" t="e">
        <f t="shared" si="10"/>
        <v>#NUM!</v>
      </c>
      <c r="K70" s="27" t="e">
        <f t="shared" si="11"/>
        <v>#NUM!</v>
      </c>
      <c r="L70" s="27" t="e">
        <f t="shared" si="12"/>
        <v>#NUM!</v>
      </c>
      <c r="M70" s="27" t="e">
        <f t="shared" si="13"/>
        <v>#NUM!</v>
      </c>
      <c r="N70" s="54"/>
      <c r="O70" s="75"/>
      <c r="P70" s="83" t="e">
        <f t="shared" ref="P70" si="27">SUM(D70:M70)</f>
        <v>#NUM!</v>
      </c>
      <c r="Q70" s="77">
        <f t="shared" si="14"/>
        <v>24</v>
      </c>
      <c r="R70" s="78"/>
      <c r="S70" s="84">
        <f t="shared" si="15"/>
        <v>2</v>
      </c>
    </row>
    <row r="71" spans="1:19" x14ac:dyDescent="0.2">
      <c r="A71" s="6" t="s">
        <v>40</v>
      </c>
      <c r="B71" s="6" t="s">
        <v>24</v>
      </c>
      <c r="C71" s="87" t="e">
        <f>RANK(P71,P45:P75,0)</f>
        <v>#NUM!</v>
      </c>
      <c r="D71" s="27">
        <f t="shared" si="4"/>
        <v>40</v>
      </c>
      <c r="E71" s="27">
        <f t="shared" si="5"/>
        <v>38</v>
      </c>
      <c r="F71" s="27">
        <f t="shared" si="6"/>
        <v>38</v>
      </c>
      <c r="G71" s="27">
        <f t="shared" si="7"/>
        <v>38</v>
      </c>
      <c r="H71" s="27">
        <f t="shared" si="8"/>
        <v>36</v>
      </c>
      <c r="I71" s="27">
        <f t="shared" si="9"/>
        <v>35</v>
      </c>
      <c r="J71" s="27">
        <f t="shared" si="10"/>
        <v>34</v>
      </c>
      <c r="K71" s="27">
        <f t="shared" si="11"/>
        <v>33</v>
      </c>
      <c r="L71" s="27">
        <f t="shared" si="12"/>
        <v>33</v>
      </c>
      <c r="M71" s="27">
        <f t="shared" si="13"/>
        <v>33</v>
      </c>
      <c r="N71" s="54"/>
      <c r="O71" s="75"/>
      <c r="P71" s="83">
        <f t="shared" si="26"/>
        <v>358</v>
      </c>
      <c r="Q71" s="77">
        <f t="shared" ref="Q71:Q75" si="28">AVERAGE(D30:AD30)</f>
        <v>32.35</v>
      </c>
      <c r="R71" s="78"/>
      <c r="S71" s="84">
        <f t="shared" ref="S71:S75" si="29">COUNT(D30:AD30)</f>
        <v>20</v>
      </c>
    </row>
    <row r="72" spans="1:19" x14ac:dyDescent="0.2">
      <c r="A72" s="6" t="s">
        <v>30</v>
      </c>
      <c r="B72" s="6" t="s">
        <v>20</v>
      </c>
      <c r="C72" s="87" t="e">
        <f>RANK(P72,P45:P75,0)</f>
        <v>#NUM!</v>
      </c>
      <c r="D72" s="27">
        <f t="shared" si="4"/>
        <v>40</v>
      </c>
      <c r="E72" s="27">
        <f t="shared" si="5"/>
        <v>37</v>
      </c>
      <c r="F72" s="27">
        <f t="shared" si="6"/>
        <v>36</v>
      </c>
      <c r="G72" s="27">
        <f t="shared" si="7"/>
        <v>34</v>
      </c>
      <c r="H72" s="27">
        <f t="shared" si="8"/>
        <v>33</v>
      </c>
      <c r="I72" s="27">
        <f t="shared" si="9"/>
        <v>33</v>
      </c>
      <c r="J72" s="27">
        <f t="shared" si="10"/>
        <v>32</v>
      </c>
      <c r="K72" s="27">
        <f t="shared" si="11"/>
        <v>32</v>
      </c>
      <c r="L72" s="27">
        <f t="shared" si="12"/>
        <v>31</v>
      </c>
      <c r="M72" s="27">
        <f t="shared" si="13"/>
        <v>30</v>
      </c>
      <c r="N72" s="54"/>
      <c r="O72" s="75"/>
      <c r="P72" s="83">
        <f t="shared" si="26"/>
        <v>338</v>
      </c>
      <c r="Q72" s="77">
        <f t="shared" si="28"/>
        <v>26.222222222222221</v>
      </c>
      <c r="R72" s="78"/>
      <c r="S72" s="84">
        <f t="shared" si="29"/>
        <v>18</v>
      </c>
    </row>
    <row r="73" spans="1:19" x14ac:dyDescent="0.2">
      <c r="A73" s="6" t="s">
        <v>41</v>
      </c>
      <c r="B73" s="6" t="s">
        <v>42</v>
      </c>
      <c r="C73" s="87" t="e">
        <f>RANK(P73,P45:P75,0)</f>
        <v>#NUM!</v>
      </c>
      <c r="D73" s="27">
        <f t="shared" si="4"/>
        <v>33</v>
      </c>
      <c r="E73" s="27">
        <f t="shared" si="5"/>
        <v>29</v>
      </c>
      <c r="F73" s="27">
        <f t="shared" si="6"/>
        <v>28</v>
      </c>
      <c r="G73" s="27">
        <f t="shared" si="7"/>
        <v>28</v>
      </c>
      <c r="H73" s="27">
        <f t="shared" si="8"/>
        <v>24</v>
      </c>
      <c r="I73" s="27">
        <f t="shared" si="9"/>
        <v>21</v>
      </c>
      <c r="J73" s="27">
        <f t="shared" si="10"/>
        <v>19</v>
      </c>
      <c r="K73" s="27">
        <f t="shared" si="11"/>
        <v>15</v>
      </c>
      <c r="L73" s="27" t="e">
        <f t="shared" si="12"/>
        <v>#NUM!</v>
      </c>
      <c r="M73" s="27" t="e">
        <f t="shared" si="13"/>
        <v>#NUM!</v>
      </c>
      <c r="N73" s="54"/>
      <c r="O73" s="75"/>
      <c r="P73" s="83" t="e">
        <f t="shared" si="26"/>
        <v>#NUM!</v>
      </c>
      <c r="Q73" s="77">
        <f t="shared" si="28"/>
        <v>24.625</v>
      </c>
      <c r="R73" s="78"/>
      <c r="S73" s="84">
        <f t="shared" si="29"/>
        <v>8</v>
      </c>
    </row>
    <row r="74" spans="1:19" x14ac:dyDescent="0.2">
      <c r="A74" s="6" t="s">
        <v>52</v>
      </c>
      <c r="B74" s="6" t="s">
        <v>53</v>
      </c>
      <c r="C74" s="87" t="e">
        <f>RANK(P74,P45:P75,0)</f>
        <v>#NUM!</v>
      </c>
      <c r="D74" s="27" t="e">
        <f t="shared" si="4"/>
        <v>#NUM!</v>
      </c>
      <c r="E74" s="27" t="e">
        <f t="shared" si="5"/>
        <v>#NUM!</v>
      </c>
      <c r="F74" s="27" t="e">
        <f t="shared" si="6"/>
        <v>#NUM!</v>
      </c>
      <c r="G74" s="27" t="e">
        <f t="shared" si="7"/>
        <v>#NUM!</v>
      </c>
      <c r="H74" s="27" t="e">
        <f t="shared" si="8"/>
        <v>#NUM!</v>
      </c>
      <c r="I74" s="27" t="e">
        <f t="shared" si="9"/>
        <v>#NUM!</v>
      </c>
      <c r="J74" s="27" t="e">
        <f t="shared" si="10"/>
        <v>#NUM!</v>
      </c>
      <c r="K74" s="27" t="e">
        <f t="shared" si="11"/>
        <v>#NUM!</v>
      </c>
      <c r="L74" s="27" t="e">
        <f t="shared" si="12"/>
        <v>#NUM!</v>
      </c>
      <c r="M74" s="27" t="e">
        <f t="shared" si="13"/>
        <v>#NUM!</v>
      </c>
      <c r="N74" s="54"/>
      <c r="O74" s="75"/>
      <c r="P74" s="83" t="e">
        <f t="shared" si="26"/>
        <v>#NUM!</v>
      </c>
      <c r="Q74" s="77" t="e">
        <f t="shared" si="28"/>
        <v>#DIV/0!</v>
      </c>
      <c r="R74" s="78"/>
      <c r="S74" s="84">
        <f t="shared" si="29"/>
        <v>0</v>
      </c>
    </row>
    <row r="75" spans="1:19" x14ac:dyDescent="0.2">
      <c r="A75" s="6" t="s">
        <v>31</v>
      </c>
      <c r="B75" s="6" t="s">
        <v>19</v>
      </c>
      <c r="C75" s="87" t="e">
        <f>RANK(P75,P45:P75,0)</f>
        <v>#NUM!</v>
      </c>
      <c r="D75" s="27">
        <f t="shared" si="4"/>
        <v>31</v>
      </c>
      <c r="E75" s="27">
        <f t="shared" si="5"/>
        <v>23</v>
      </c>
      <c r="F75" s="27">
        <f t="shared" si="6"/>
        <v>21</v>
      </c>
      <c r="G75" s="27">
        <f t="shared" si="7"/>
        <v>21</v>
      </c>
      <c r="H75" s="27">
        <f t="shared" si="8"/>
        <v>19</v>
      </c>
      <c r="I75" s="27">
        <f t="shared" si="9"/>
        <v>17</v>
      </c>
      <c r="J75" s="27">
        <f t="shared" si="10"/>
        <v>15</v>
      </c>
      <c r="K75" s="27" t="e">
        <f t="shared" si="11"/>
        <v>#NUM!</v>
      </c>
      <c r="L75" s="27" t="e">
        <f t="shared" si="12"/>
        <v>#NUM!</v>
      </c>
      <c r="M75" s="27" t="e">
        <f t="shared" si="13"/>
        <v>#NUM!</v>
      </c>
      <c r="N75" s="54"/>
      <c r="O75" s="75"/>
      <c r="P75" s="83" t="e">
        <f t="shared" si="26"/>
        <v>#NUM!</v>
      </c>
      <c r="Q75" s="77">
        <f t="shared" si="28"/>
        <v>21</v>
      </c>
      <c r="R75" s="78"/>
      <c r="S75" s="84">
        <f t="shared" si="29"/>
        <v>7</v>
      </c>
    </row>
  </sheetData>
  <pageMargins left="0.25" right="0.25" top="0.75" bottom="0.75" header="0.3" footer="0.3"/>
  <pageSetup paperSize="9" scale="89" orientation="landscape" r:id="rId1"/>
  <rowBreaks count="1" manualBreakCount="1">
    <brk id="41" max="33" man="1"/>
  </rowBreaks>
  <ignoredErrors>
    <ignoredError sqref="AF12 AF8 AF32 AF6 AF16:AF19 AF9:AF10 AF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Peter Wölfl</cp:lastModifiedBy>
  <cp:lastPrinted>2024-04-13T12:16:30Z</cp:lastPrinted>
  <dcterms:created xsi:type="dcterms:W3CDTF">2010-04-08T09:47:19Z</dcterms:created>
  <dcterms:modified xsi:type="dcterms:W3CDTF">2025-10-09T15:51:24Z</dcterms:modified>
</cp:coreProperties>
</file>